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EstaPasta_de_trabalho"/>
  <mc:AlternateContent xmlns:mc="http://schemas.openxmlformats.org/markup-compatibility/2006">
    <mc:Choice Requires="x15">
      <x15ac:absPath xmlns:x15ac="http://schemas.microsoft.com/office/spreadsheetml/2010/11/ac" url="Z:\Balneário Camboriú - SC\Projetos 2024\01 - Orla BC\03 - Processo Licitatório Trecho Sul\07 - Arquivos editáveis\Orçamento_TRECHO SUL_REV05\"/>
    </mc:Choice>
  </mc:AlternateContent>
  <xr:revisionPtr revIDLastSave="0" documentId="13_ncr:1_{CF3D74E3-B4D5-463D-B2D1-9BB0A4317E18}" xr6:coauthVersionLast="47" xr6:coauthVersionMax="47" xr10:uidLastSave="{00000000-0000-0000-0000-000000000000}"/>
  <bookViews>
    <workbookView xWindow="-114" yWindow="-114" windowWidth="27602" windowHeight="14927" tabRatio="847" xr2:uid="{00000000-000D-0000-FFFF-FFFF00000000}"/>
  </bookViews>
  <sheets>
    <sheet name="ORÇAMENTO Praia Central - Sul" sheetId="3" r:id="rId1"/>
    <sheet name="CRO GERAL - Praia Central" sheetId="4" r:id="rId2"/>
    <sheet name="CRO FF - Praia Central" sheetId="78" r:id="rId3"/>
  </sheets>
  <externalReferences>
    <externalReference r:id="rId4"/>
  </externalReferences>
  <definedNames>
    <definedName name="_xlnm.Print_Area" localSheetId="2">'CRO FF - Praia Central'!$A$1:$AR$67</definedName>
    <definedName name="_xlnm.Print_Area" localSheetId="1">'CRO GERAL - Praia Central'!$A$1:$V$67</definedName>
    <definedName name="_xlnm.Print_Area" localSheetId="0">'ORÇAMENTO Praia Central - Sul'!$A$1:$I$620</definedName>
    <definedName name="Print_Area" localSheetId="0">'ORÇAMENTO Praia Central - Sul'!$A$5:$I$619</definedName>
    <definedName name="Print_Titles" localSheetId="0">'ORÇAMENTO Praia Central - Sul'!$5:$17</definedName>
    <definedName name="SICRO">[1]SICRO!$A$3:$D$6069</definedName>
    <definedName name="_xlnm.Print_Titles" localSheetId="0">'ORÇAMENTO Praia Central - Sul'!$1:$17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4" i="3" l="1"/>
  <c r="C36" i="3" l="1"/>
  <c r="C63" i="3" l="1"/>
  <c r="C22" i="3"/>
  <c r="C137" i="3"/>
  <c r="C416" i="3" l="1"/>
  <c r="C457" i="3" l="1"/>
  <c r="C456" i="3"/>
  <c r="C470" i="3" l="1"/>
  <c r="C484" i="3"/>
  <c r="C465" i="3"/>
  <c r="C463" i="3"/>
  <c r="B60" i="78" l="1"/>
  <c r="B54" i="78"/>
  <c r="B53" i="78"/>
  <c r="B51" i="78"/>
  <c r="B50" i="78"/>
  <c r="B49" i="78"/>
  <c r="B42" i="78"/>
  <c r="B40" i="78"/>
  <c r="B39" i="78"/>
  <c r="B38" i="78"/>
  <c r="B37" i="78"/>
  <c r="B36" i="78"/>
  <c r="B35" i="78"/>
  <c r="B34" i="78"/>
  <c r="B33" i="78"/>
  <c r="B27" i="78"/>
  <c r="B24" i="78"/>
  <c r="B22" i="78"/>
  <c r="B20" i="78"/>
  <c r="B19" i="78"/>
  <c r="B18" i="78"/>
  <c r="C89" i="3" l="1"/>
  <c r="C76" i="3"/>
  <c r="C72" i="3"/>
  <c r="C110" i="3"/>
  <c r="C441" i="3" l="1"/>
  <c r="C44" i="3"/>
  <c r="C30" i="3"/>
  <c r="C437" i="3" l="1"/>
  <c r="C436" i="3"/>
  <c r="C439" i="3" s="1"/>
  <c r="C216" i="3"/>
  <c r="C194" i="3"/>
  <c r="C25" i="3" l="1"/>
  <c r="C26" i="3"/>
  <c r="C27" i="3" s="1"/>
  <c r="C39" i="3"/>
  <c r="C40" i="3"/>
  <c r="C49" i="3"/>
  <c r="C50" i="3"/>
  <c r="C51" i="3"/>
  <c r="C60" i="3"/>
  <c r="C75" i="3"/>
  <c r="C78" i="3"/>
  <c r="C91" i="3"/>
  <c r="C92" i="3"/>
  <c r="C97" i="3"/>
  <c r="C107" i="3"/>
  <c r="C116" i="3"/>
  <c r="C121" i="3"/>
  <c r="C122" i="3" s="1"/>
  <c r="C125" i="3"/>
  <c r="C129" i="3"/>
  <c r="C133" i="3"/>
  <c r="C171" i="3"/>
  <c r="C172" i="3"/>
  <c r="C181" i="3"/>
  <c r="C182" i="3"/>
  <c r="C183" i="3"/>
  <c r="C195" i="3"/>
  <c r="C204" i="3"/>
  <c r="C205" i="3"/>
  <c r="C206" i="3"/>
  <c r="C217" i="3"/>
  <c r="C222" i="3"/>
  <c r="C223" i="3"/>
  <c r="C224" i="3" s="1"/>
  <c r="C225" i="3" s="1"/>
  <c r="C226" i="3"/>
  <c r="C227" i="3" s="1"/>
  <c r="C228" i="3" s="1"/>
  <c r="C229" i="3"/>
  <c r="C230" i="3" s="1"/>
  <c r="C231" i="3"/>
  <c r="C232" i="3" s="1"/>
  <c r="C257" i="3"/>
  <c r="C269" i="3"/>
  <c r="C286" i="3"/>
  <c r="C303" i="3"/>
  <c r="C315" i="3"/>
  <c r="C324" i="3"/>
  <c r="C329" i="3"/>
  <c r="C331" i="3"/>
  <c r="C332" i="3"/>
  <c r="C333" i="3"/>
  <c r="C334" i="3"/>
  <c r="C335" i="3"/>
  <c r="C336" i="3"/>
  <c r="C338" i="3"/>
  <c r="C345" i="3"/>
  <c r="C348" i="3" s="1"/>
  <c r="C346" i="3"/>
  <c r="C347" i="3"/>
  <c r="C350" i="3"/>
  <c r="C352" i="3"/>
  <c r="C355" i="3" s="1"/>
  <c r="C353" i="3"/>
  <c r="C354" i="3"/>
  <c r="C357" i="3"/>
  <c r="C368" i="3"/>
  <c r="C371" i="3"/>
  <c r="C372" i="3"/>
  <c r="C388" i="3"/>
  <c r="C394" i="3"/>
  <c r="C402" i="3"/>
  <c r="C409" i="3"/>
  <c r="C418" i="3"/>
  <c r="C427" i="3"/>
  <c r="C433" i="3"/>
  <c r="C483" i="3"/>
  <c r="C506" i="3"/>
  <c r="C520" i="3"/>
  <c r="C537" i="3"/>
  <c r="C538" i="3"/>
  <c r="C554" i="3"/>
  <c r="C560" i="3"/>
  <c r="C561" i="3" s="1"/>
  <c r="C562" i="3"/>
  <c r="C563" i="3"/>
  <c r="C565" i="3"/>
  <c r="C566" i="3"/>
  <c r="C567" i="3"/>
  <c r="C568" i="3"/>
  <c r="C571" i="3"/>
  <c r="C572" i="3"/>
  <c r="C573" i="3"/>
  <c r="C574" i="3"/>
  <c r="C576" i="3"/>
  <c r="C577" i="3"/>
  <c r="C579" i="3"/>
  <c r="C578" i="3" s="1"/>
  <c r="C581" i="3"/>
  <c r="C582" i="3"/>
  <c r="C583" i="3"/>
  <c r="C585" i="3"/>
  <c r="C586" i="3"/>
  <c r="C587" i="3"/>
  <c r="C588" i="3"/>
  <c r="C589" i="3"/>
  <c r="C591" i="3"/>
  <c r="C593" i="3"/>
  <c r="C594" i="3"/>
  <c r="C596" i="3"/>
  <c r="C597" i="3"/>
  <c r="C598" i="3"/>
  <c r="C603" i="3"/>
  <c r="C604" i="3" s="1"/>
  <c r="C608" i="3"/>
  <c r="C609" i="3" s="1"/>
  <c r="C613" i="3"/>
  <c r="C569" i="3" l="1"/>
  <c r="C233" i="3"/>
  <c r="C43" i="3"/>
  <c r="C376" i="3"/>
  <c r="C373" i="3"/>
  <c r="C41" i="3"/>
  <c r="C29" i="3"/>
  <c r="C615" i="3" l="1"/>
  <c r="A599" i="3" l="1"/>
  <c r="F447" i="3" l="1"/>
  <c r="G447" i="3" s="1"/>
  <c r="F29" i="3" l="1"/>
  <c r="G29" i="3" s="1"/>
  <c r="F43" i="3"/>
  <c r="G43" i="3" s="1"/>
  <c r="F224" i="3"/>
  <c r="G224" i="3" s="1"/>
  <c r="F232" i="3"/>
  <c r="G232" i="3" s="1"/>
  <c r="F144" i="3"/>
  <c r="G144" i="3" s="1"/>
  <c r="F143" i="3"/>
  <c r="G143" i="3" s="1"/>
  <c r="F146" i="3"/>
  <c r="G146" i="3" s="1"/>
  <c r="F227" i="3"/>
  <c r="G227" i="3" s="1"/>
  <c r="F230" i="3"/>
  <c r="G230" i="3" s="1"/>
  <c r="F452" i="3" l="1"/>
  <c r="G452" i="3" s="1"/>
  <c r="F448" i="3" l="1"/>
  <c r="G448" i="3" s="1"/>
  <c r="F446" i="3"/>
  <c r="G446" i="3" s="1"/>
  <c r="F451" i="3"/>
  <c r="G451" i="3" s="1"/>
  <c r="F450" i="3"/>
  <c r="G450" i="3" s="1"/>
  <c r="F449" i="3"/>
  <c r="G449" i="3" s="1"/>
  <c r="F445" i="3"/>
  <c r="G445" i="3" s="1"/>
  <c r="F64" i="3"/>
  <c r="G64" i="3" s="1"/>
  <c r="F500" i="3"/>
  <c r="G500" i="3" s="1"/>
  <c r="F503" i="3"/>
  <c r="G503" i="3" s="1"/>
  <c r="F502" i="3"/>
  <c r="G502" i="3" s="1"/>
  <c r="F37" i="3"/>
  <c r="G37" i="3" s="1"/>
  <c r="F36" i="3"/>
  <c r="G36" i="3" s="1"/>
  <c r="F62" i="3"/>
  <c r="G62" i="3" s="1"/>
  <c r="F54" i="3"/>
  <c r="G54" i="3" s="1"/>
  <c r="F63" i="3"/>
  <c r="G63" i="3" s="1"/>
  <c r="F22" i="3"/>
  <c r="G22" i="3" s="1"/>
  <c r="F454" i="3"/>
  <c r="G454" i="3" s="1"/>
  <c r="F456" i="3"/>
  <c r="G456" i="3" s="1"/>
  <c r="F457" i="3"/>
  <c r="G457" i="3" s="1"/>
  <c r="F444" i="3"/>
  <c r="G444" i="3" s="1"/>
  <c r="F453" i="3"/>
  <c r="G453" i="3" s="1"/>
  <c r="F463" i="3"/>
  <c r="G463" i="3" s="1"/>
  <c r="F509" i="3"/>
  <c r="G509" i="3" s="1"/>
  <c r="F61" i="3"/>
  <c r="G61" i="3" s="1"/>
  <c r="F507" i="3"/>
  <c r="G507" i="3" s="1"/>
  <c r="F508" i="3"/>
  <c r="G508" i="3" s="1"/>
  <c r="F58" i="3"/>
  <c r="G58" i="3" s="1"/>
  <c r="F462" i="3"/>
  <c r="G462" i="3" s="1"/>
  <c r="F441" i="3"/>
  <c r="G441" i="3" s="1"/>
  <c r="F608" i="3"/>
  <c r="G608" i="3" s="1"/>
  <c r="F589" i="3"/>
  <c r="G589" i="3" s="1"/>
  <c r="F569" i="3"/>
  <c r="G569" i="3" s="1"/>
  <c r="F549" i="3"/>
  <c r="G549" i="3" s="1"/>
  <c r="F534" i="3"/>
  <c r="G534" i="3" s="1"/>
  <c r="F513" i="3"/>
  <c r="G513" i="3" s="1"/>
  <c r="F496" i="3"/>
  <c r="G496" i="3" s="1"/>
  <c r="F481" i="3"/>
  <c r="G481" i="3" s="1"/>
  <c r="F467" i="3"/>
  <c r="G467" i="3" s="1"/>
  <c r="F438" i="3"/>
  <c r="G438" i="3" s="1"/>
  <c r="F425" i="3"/>
  <c r="G425" i="3" s="1"/>
  <c r="F412" i="3"/>
  <c r="G412" i="3" s="1"/>
  <c r="F379" i="3"/>
  <c r="G379" i="3" s="1"/>
  <c r="F367" i="3"/>
  <c r="G367" i="3" s="1"/>
  <c r="F333" i="3"/>
  <c r="G333" i="3" s="1"/>
  <c r="F341" i="3"/>
  <c r="G341" i="3" s="1"/>
  <c r="F609" i="3"/>
  <c r="G609" i="3" s="1"/>
  <c r="F585" i="3"/>
  <c r="G585" i="3" s="1"/>
  <c r="F565" i="3"/>
  <c r="G565" i="3" s="1"/>
  <c r="F560" i="3"/>
  <c r="G560" i="3" s="1"/>
  <c r="F543" i="3"/>
  <c r="G543" i="3" s="1"/>
  <c r="F514" i="3"/>
  <c r="G514" i="3" s="1"/>
  <c r="F497" i="3"/>
  <c r="G497" i="3" s="1"/>
  <c r="F468" i="3"/>
  <c r="G468" i="3" s="1"/>
  <c r="F437" i="3"/>
  <c r="G437" i="3" s="1"/>
  <c r="F611" i="3"/>
  <c r="G611" i="3" s="1"/>
  <c r="F551" i="3"/>
  <c r="G551" i="3" s="1"/>
  <c r="F537" i="3"/>
  <c r="G537" i="3" s="1"/>
  <c r="F524" i="3"/>
  <c r="G524" i="3" s="1"/>
  <c r="F491" i="3"/>
  <c r="G491" i="3" s="1"/>
  <c r="F499" i="3"/>
  <c r="G499" i="3" s="1"/>
  <c r="F476" i="3"/>
  <c r="G476" i="3" s="1"/>
  <c r="F484" i="3"/>
  <c r="G484" i="3" s="1"/>
  <c r="F470" i="3"/>
  <c r="G470" i="3" s="1"/>
  <c r="F612" i="3"/>
  <c r="G612" i="3" s="1"/>
  <c r="F593" i="3"/>
  <c r="G593" i="3" s="1"/>
  <c r="F577" i="3"/>
  <c r="G577" i="3" s="1"/>
  <c r="F572" i="3"/>
  <c r="G572" i="3" s="1"/>
  <c r="F552" i="3"/>
  <c r="G552" i="3" s="1"/>
  <c r="F538" i="3"/>
  <c r="G538" i="3" s="1"/>
  <c r="F529" i="3"/>
  <c r="G529" i="3" s="1"/>
  <c r="F492" i="3"/>
  <c r="G492" i="3" s="1"/>
  <c r="F475" i="3"/>
  <c r="G475" i="3" s="1"/>
  <c r="F471" i="3"/>
  <c r="G471" i="3" s="1"/>
  <c r="F421" i="3"/>
  <c r="G421" i="3" s="1"/>
  <c r="F408" i="3"/>
  <c r="G408" i="3" s="1"/>
  <c r="F416" i="3"/>
  <c r="G416" i="3" s="1"/>
  <c r="F383" i="3"/>
  <c r="G383" i="3" s="1"/>
  <c r="F374" i="3"/>
  <c r="G374" i="3" s="1"/>
  <c r="F346" i="3"/>
  <c r="G346" i="3" s="1"/>
  <c r="F615" i="3"/>
  <c r="G615" i="3" s="1"/>
  <c r="F606" i="3"/>
  <c r="G606" i="3" s="1"/>
  <c r="F587" i="3"/>
  <c r="G587" i="3" s="1"/>
  <c r="F582" i="3"/>
  <c r="G582" i="3" s="1"/>
  <c r="F574" i="3"/>
  <c r="G574" i="3" s="1"/>
  <c r="F567" i="3"/>
  <c r="G567" i="3" s="1"/>
  <c r="F554" i="3"/>
  <c r="G554" i="3" s="1"/>
  <c r="F527" i="3"/>
  <c r="G527" i="3" s="1"/>
  <c r="F494" i="3"/>
  <c r="G494" i="3" s="1"/>
  <c r="F465" i="3"/>
  <c r="G465" i="3" s="1"/>
  <c r="F473" i="3"/>
  <c r="G473" i="3" s="1"/>
  <c r="F423" i="3"/>
  <c r="G423" i="3" s="1"/>
  <c r="F418" i="3"/>
  <c r="G418" i="3" s="1"/>
  <c r="F376" i="3"/>
  <c r="G376" i="3" s="1"/>
  <c r="F339" i="3"/>
  <c r="G339" i="3" s="1"/>
  <c r="F607" i="3"/>
  <c r="G607" i="3" s="1"/>
  <c r="F591" i="3"/>
  <c r="G591" i="3" s="1"/>
  <c r="F581" i="3"/>
  <c r="G581" i="3" s="1"/>
  <c r="F576" i="3"/>
  <c r="G576" i="3" s="1"/>
  <c r="F571" i="3"/>
  <c r="G571" i="3" s="1"/>
  <c r="F568" i="3"/>
  <c r="G568" i="3" s="1"/>
  <c r="F562" i="3"/>
  <c r="G562" i="3" s="1"/>
  <c r="F555" i="3"/>
  <c r="G555" i="3" s="1"/>
  <c r="F512" i="3"/>
  <c r="G512" i="3" s="1"/>
  <c r="F550" i="3"/>
  <c r="G550" i="3" s="1"/>
  <c r="F544" i="3"/>
  <c r="G544" i="3" s="1"/>
  <c r="F520" i="3"/>
  <c r="G520" i="3" s="1"/>
  <c r="F490" i="3"/>
  <c r="G490" i="3" s="1"/>
  <c r="F436" i="3"/>
  <c r="G436" i="3" s="1"/>
  <c r="F406" i="3"/>
  <c r="G406" i="3" s="1"/>
  <c r="F405" i="3"/>
  <c r="G405" i="3" s="1"/>
  <c r="F371" i="3"/>
  <c r="G371" i="3" s="1"/>
  <c r="F328" i="3"/>
  <c r="G328" i="3" s="1"/>
  <c r="F318" i="3"/>
  <c r="G318" i="3" s="1"/>
  <c r="F312" i="3"/>
  <c r="G312" i="3" s="1"/>
  <c r="F294" i="3"/>
  <c r="G294" i="3" s="1"/>
  <c r="F275" i="3"/>
  <c r="G275" i="3" s="1"/>
  <c r="F282" i="3"/>
  <c r="G282" i="3" s="1"/>
  <c r="F262" i="3"/>
  <c r="G262" i="3" s="1"/>
  <c r="F247" i="3"/>
  <c r="G247" i="3" s="1"/>
  <c r="F240" i="3"/>
  <c r="G240" i="3" s="1"/>
  <c r="F229" i="3"/>
  <c r="G229" i="3" s="1"/>
  <c r="F217" i="3"/>
  <c r="G217" i="3" s="1"/>
  <c r="F201" i="3"/>
  <c r="G201" i="3" s="1"/>
  <c r="F178" i="3"/>
  <c r="G178" i="3" s="1"/>
  <c r="F141" i="3"/>
  <c r="G141" i="3" s="1"/>
  <c r="F130" i="3"/>
  <c r="G130" i="3" s="1"/>
  <c r="F124" i="3"/>
  <c r="G124" i="3" s="1"/>
  <c r="F115" i="3"/>
  <c r="G115" i="3" s="1"/>
  <c r="F102" i="3"/>
  <c r="G102" i="3" s="1"/>
  <c r="F553" i="3"/>
  <c r="G553" i="3" s="1"/>
  <c r="F523" i="3"/>
  <c r="G523" i="3" s="1"/>
  <c r="F493" i="3"/>
  <c r="G493" i="3" s="1"/>
  <c r="F407" i="3"/>
  <c r="G407" i="3" s="1"/>
  <c r="F380" i="3"/>
  <c r="G380" i="3" s="1"/>
  <c r="F372" i="3"/>
  <c r="G372" i="3" s="1"/>
  <c r="F327" i="3"/>
  <c r="G327" i="3" s="1"/>
  <c r="F317" i="3"/>
  <c r="G317" i="3" s="1"/>
  <c r="F311" i="3"/>
  <c r="G311" i="3" s="1"/>
  <c r="F295" i="3"/>
  <c r="G295" i="3" s="1"/>
  <c r="F303" i="3"/>
  <c r="G303" i="3" s="1"/>
  <c r="F276" i="3"/>
  <c r="G276" i="3" s="1"/>
  <c r="F283" i="3"/>
  <c r="G283" i="3" s="1"/>
  <c r="F263" i="3"/>
  <c r="G263" i="3" s="1"/>
  <c r="F246" i="3"/>
  <c r="G246" i="3" s="1"/>
  <c r="F239" i="3"/>
  <c r="G239" i="3" s="1"/>
  <c r="F253" i="3"/>
  <c r="G253" i="3" s="1"/>
  <c r="F223" i="3"/>
  <c r="G223" i="3" s="1"/>
  <c r="F208" i="3"/>
  <c r="G208" i="3" s="1"/>
  <c r="F190" i="3"/>
  <c r="G190" i="3" s="1"/>
  <c r="F174" i="3"/>
  <c r="G174" i="3" s="1"/>
  <c r="F140" i="3"/>
  <c r="G140" i="3" s="1"/>
  <c r="F129" i="3"/>
  <c r="G129" i="3" s="1"/>
  <c r="F123" i="3"/>
  <c r="G123" i="3" s="1"/>
  <c r="F114" i="3"/>
  <c r="G114" i="3" s="1"/>
  <c r="F526" i="3"/>
  <c r="G526" i="3" s="1"/>
  <c r="F495" i="3"/>
  <c r="G495" i="3" s="1"/>
  <c r="F409" i="3"/>
  <c r="G409" i="3" s="1"/>
  <c r="F381" i="3"/>
  <c r="G381" i="3" s="1"/>
  <c r="F373" i="3"/>
  <c r="G373" i="3" s="1"/>
  <c r="F347" i="3"/>
  <c r="G347" i="3" s="1"/>
  <c r="F340" i="3"/>
  <c r="G340" i="3" s="1"/>
  <c r="F326" i="3"/>
  <c r="G326" i="3" s="1"/>
  <c r="F310" i="3"/>
  <c r="G310" i="3" s="1"/>
  <c r="F288" i="3"/>
  <c r="G288" i="3" s="1"/>
  <c r="F277" i="3"/>
  <c r="G277" i="3" s="1"/>
  <c r="F242" i="3"/>
  <c r="G242" i="3" s="1"/>
  <c r="F220" i="3"/>
  <c r="G220" i="3" s="1"/>
  <c r="F195" i="3"/>
  <c r="G195" i="3" s="1"/>
  <c r="F139" i="3"/>
  <c r="G139" i="3" s="1"/>
  <c r="F113" i="3"/>
  <c r="G113" i="3" s="1"/>
  <c r="F586" i="3"/>
  <c r="G586" i="3" s="1"/>
  <c r="F566" i="3"/>
  <c r="G566" i="3" s="1"/>
  <c r="F511" i="3"/>
  <c r="G511" i="3" s="1"/>
  <c r="F464" i="3"/>
  <c r="G464" i="3" s="1"/>
  <c r="F422" i="3"/>
  <c r="G422" i="3" s="1"/>
  <c r="F411" i="3"/>
  <c r="G411" i="3" s="1"/>
  <c r="F382" i="3"/>
  <c r="G382" i="3" s="1"/>
  <c r="F375" i="3"/>
  <c r="G375" i="3" s="1"/>
  <c r="F324" i="3"/>
  <c r="G324" i="3" s="1"/>
  <c r="F309" i="3"/>
  <c r="G309" i="3" s="1"/>
  <c r="F289" i="3"/>
  <c r="G289" i="3" s="1"/>
  <c r="F297" i="3"/>
  <c r="G297" i="3" s="1"/>
  <c r="F278" i="3"/>
  <c r="G278" i="3" s="1"/>
  <c r="F265" i="3"/>
  <c r="G265" i="3" s="1"/>
  <c r="F244" i="3"/>
  <c r="G244" i="3" s="1"/>
  <c r="F236" i="3"/>
  <c r="G236" i="3" s="1"/>
  <c r="F221" i="3"/>
  <c r="G221" i="3" s="1"/>
  <c r="F214" i="3"/>
  <c r="G214" i="3" s="1"/>
  <c r="F196" i="3"/>
  <c r="G196" i="3" s="1"/>
  <c r="F138" i="3"/>
  <c r="G138" i="3" s="1"/>
  <c r="F121" i="3"/>
  <c r="G121" i="3" s="1"/>
  <c r="F107" i="3"/>
  <c r="G107" i="3" s="1"/>
  <c r="F610" i="3"/>
  <c r="G610" i="3" s="1"/>
  <c r="F489" i="3"/>
  <c r="G489" i="3" s="1"/>
  <c r="F483" i="3"/>
  <c r="G483" i="3" s="1"/>
  <c r="F466" i="3"/>
  <c r="G466" i="3" s="1"/>
  <c r="F384" i="3"/>
  <c r="G384" i="3" s="1"/>
  <c r="F370" i="3"/>
  <c r="G370" i="3" s="1"/>
  <c r="F359" i="3"/>
  <c r="G359" i="3" s="1"/>
  <c r="F343" i="3"/>
  <c r="G343" i="3" s="1"/>
  <c r="F308" i="3"/>
  <c r="G308" i="3" s="1"/>
  <c r="F290" i="3"/>
  <c r="G290" i="3" s="1"/>
  <c r="F286" i="3"/>
  <c r="G286" i="3" s="1"/>
  <c r="F266" i="3"/>
  <c r="G266" i="3" s="1"/>
  <c r="F243" i="3"/>
  <c r="G243" i="3" s="1"/>
  <c r="F237" i="3"/>
  <c r="G237" i="3" s="1"/>
  <c r="F222" i="3"/>
  <c r="G222" i="3" s="1"/>
  <c r="F197" i="3"/>
  <c r="G197" i="3" s="1"/>
  <c r="F185" i="3"/>
  <c r="G185" i="3" s="1"/>
  <c r="F137" i="3"/>
  <c r="G137" i="3" s="1"/>
  <c r="F120" i="3"/>
  <c r="G120" i="3" s="1"/>
  <c r="F106" i="3"/>
  <c r="G106" i="3" s="1"/>
  <c r="F613" i="3"/>
  <c r="G613" i="3" s="1"/>
  <c r="F583" i="3"/>
  <c r="G583" i="3" s="1"/>
  <c r="F531" i="3"/>
  <c r="G531" i="3" s="1"/>
  <c r="F469" i="3"/>
  <c r="G469" i="3" s="1"/>
  <c r="F426" i="3"/>
  <c r="G426" i="3" s="1"/>
  <c r="F414" i="3"/>
  <c r="G414" i="3" s="1"/>
  <c r="F332" i="3"/>
  <c r="G332" i="3" s="1"/>
  <c r="F322" i="3"/>
  <c r="G322" i="3" s="1"/>
  <c r="F315" i="3"/>
  <c r="G315" i="3" s="1"/>
  <c r="F307" i="3"/>
  <c r="G307" i="3" s="1"/>
  <c r="F291" i="3"/>
  <c r="G291" i="3" s="1"/>
  <c r="F272" i="3"/>
  <c r="G272" i="3" s="1"/>
  <c r="F280" i="3"/>
  <c r="G280" i="3" s="1"/>
  <c r="F271" i="3"/>
  <c r="G271" i="3" s="1"/>
  <c r="F267" i="3"/>
  <c r="G267" i="3" s="1"/>
  <c r="F235" i="3"/>
  <c r="G235" i="3" s="1"/>
  <c r="F219" i="3"/>
  <c r="G219" i="3" s="1"/>
  <c r="F212" i="3"/>
  <c r="G212" i="3" s="1"/>
  <c r="F183" i="3"/>
  <c r="G183" i="3" s="1"/>
  <c r="F169" i="3"/>
  <c r="G169" i="3" s="1"/>
  <c r="F136" i="3"/>
  <c r="G136" i="3" s="1"/>
  <c r="F133" i="3"/>
  <c r="G133" i="3" s="1"/>
  <c r="F119" i="3"/>
  <c r="G119" i="3" s="1"/>
  <c r="F105" i="3"/>
  <c r="G105" i="3" s="1"/>
  <c r="F536" i="3"/>
  <c r="G536" i="3" s="1"/>
  <c r="F472" i="3"/>
  <c r="G472" i="3" s="1"/>
  <c r="F427" i="3"/>
  <c r="G427" i="3" s="1"/>
  <c r="F415" i="3"/>
  <c r="G415" i="3" s="1"/>
  <c r="F388" i="3"/>
  <c r="G388" i="3" s="1"/>
  <c r="F334" i="3"/>
  <c r="G334" i="3" s="1"/>
  <c r="F321" i="3"/>
  <c r="G321" i="3" s="1"/>
  <c r="F306" i="3"/>
  <c r="G306" i="3" s="1"/>
  <c r="F292" i="3"/>
  <c r="G292" i="3" s="1"/>
  <c r="F299" i="3"/>
  <c r="G299" i="3" s="1"/>
  <c r="F273" i="3"/>
  <c r="G273" i="3" s="1"/>
  <c r="F260" i="3"/>
  <c r="G260" i="3" s="1"/>
  <c r="F259" i="3"/>
  <c r="G259" i="3" s="1"/>
  <c r="F249" i="3"/>
  <c r="G249" i="3" s="1"/>
  <c r="F226" i="3"/>
  <c r="G226" i="3" s="1"/>
  <c r="F211" i="3"/>
  <c r="G211" i="3" s="1"/>
  <c r="F189" i="3"/>
  <c r="G189" i="3" s="1"/>
  <c r="F168" i="3"/>
  <c r="G168" i="3" s="1"/>
  <c r="F132" i="3"/>
  <c r="G132" i="3" s="1"/>
  <c r="F117" i="3"/>
  <c r="G117" i="3" s="1"/>
  <c r="F112" i="3"/>
  <c r="G112" i="3" s="1"/>
  <c r="F104" i="3"/>
  <c r="G104" i="3" s="1"/>
  <c r="F578" i="3"/>
  <c r="G578" i="3" s="1"/>
  <c r="F474" i="3"/>
  <c r="G474" i="3" s="1"/>
  <c r="F439" i="3"/>
  <c r="G439" i="3" s="1"/>
  <c r="F420" i="3"/>
  <c r="G420" i="3" s="1"/>
  <c r="F417" i="3"/>
  <c r="G417" i="3" s="1"/>
  <c r="F378" i="3"/>
  <c r="G378" i="3" s="1"/>
  <c r="F319" i="3"/>
  <c r="G319" i="3" s="1"/>
  <c r="F313" i="3"/>
  <c r="G313" i="3" s="1"/>
  <c r="F305" i="3"/>
  <c r="G305" i="3" s="1"/>
  <c r="F293" i="3"/>
  <c r="G293" i="3" s="1"/>
  <c r="F300" i="3"/>
  <c r="G300" i="3" s="1"/>
  <c r="F274" i="3"/>
  <c r="G274" i="3" s="1"/>
  <c r="F261" i="3"/>
  <c r="G261" i="3" s="1"/>
  <c r="F269" i="3"/>
  <c r="G269" i="3" s="1"/>
  <c r="F248" i="3"/>
  <c r="G248" i="3" s="1"/>
  <c r="F241" i="3"/>
  <c r="G241" i="3" s="1"/>
  <c r="F250" i="3"/>
  <c r="G250" i="3" s="1"/>
  <c r="F225" i="3"/>
  <c r="G225" i="3" s="1"/>
  <c r="F192" i="3"/>
  <c r="G192" i="3" s="1"/>
  <c r="F200" i="3"/>
  <c r="G200" i="3" s="1"/>
  <c r="F188" i="3"/>
  <c r="G188" i="3" s="1"/>
  <c r="F177" i="3"/>
  <c r="G177" i="3" s="1"/>
  <c r="F167" i="3"/>
  <c r="G167" i="3" s="1"/>
  <c r="F142" i="3"/>
  <c r="G142" i="3" s="1"/>
  <c r="F131" i="3"/>
  <c r="G131" i="3" s="1"/>
  <c r="F125" i="3"/>
  <c r="G125" i="3" s="1"/>
  <c r="F116" i="3"/>
  <c r="G116" i="3" s="1"/>
  <c r="F111" i="3"/>
  <c r="G111" i="3" s="1"/>
  <c r="F103" i="3"/>
  <c r="G103" i="3" s="1"/>
  <c r="F86" i="3"/>
  <c r="G86" i="3" s="1"/>
  <c r="F79" i="3"/>
  <c r="G79" i="3" s="1"/>
  <c r="F71" i="3"/>
  <c r="G71" i="3" s="1"/>
  <c r="F52" i="3"/>
  <c r="G52" i="3" s="1"/>
  <c r="F30" i="3"/>
  <c r="G30" i="3" s="1"/>
  <c r="F21" i="3"/>
  <c r="G21" i="3" s="1"/>
  <c r="F27" i="3"/>
  <c r="G27" i="3" s="1"/>
  <c r="F85" i="3"/>
  <c r="G85" i="3" s="1"/>
  <c r="F78" i="3"/>
  <c r="G78" i="3" s="1"/>
  <c r="F70" i="3"/>
  <c r="G70" i="3" s="1"/>
  <c r="F60" i="3"/>
  <c r="G60" i="3" s="1"/>
  <c r="F41" i="3"/>
  <c r="G41" i="3" s="1"/>
  <c r="F20" i="3"/>
  <c r="G20" i="3" s="1"/>
  <c r="F76" i="3"/>
  <c r="G76" i="3" s="1"/>
  <c r="F53" i="3"/>
  <c r="G53" i="3" s="1"/>
  <c r="F31" i="3"/>
  <c r="G31" i="3" s="1"/>
  <c r="F84" i="3"/>
  <c r="G84" i="3" s="1"/>
  <c r="F77" i="3"/>
  <c r="G77" i="3" s="1"/>
  <c r="F59" i="3"/>
  <c r="G59" i="3" s="1"/>
  <c r="F50" i="3"/>
  <c r="G50" i="3" s="1"/>
  <c r="F91" i="3"/>
  <c r="G91" i="3" s="1"/>
  <c r="F68" i="3"/>
  <c r="G68" i="3" s="1"/>
  <c r="F49" i="3"/>
  <c r="G49" i="3" s="1"/>
  <c r="F23" i="3"/>
  <c r="G23" i="3" s="1"/>
  <c r="F90" i="3"/>
  <c r="G90" i="3" s="1"/>
  <c r="F75" i="3"/>
  <c r="G75" i="3" s="1"/>
  <c r="F48" i="3"/>
  <c r="G48" i="3" s="1"/>
  <c r="F45" i="3"/>
  <c r="G45" i="3" s="1"/>
  <c r="F25" i="3"/>
  <c r="G25" i="3" s="1"/>
  <c r="F89" i="3"/>
  <c r="G89" i="3" s="1"/>
  <c r="F82" i="3"/>
  <c r="G82" i="3" s="1"/>
  <c r="F74" i="3"/>
  <c r="G74" i="3" s="1"/>
  <c r="F88" i="3"/>
  <c r="G88" i="3" s="1"/>
  <c r="F73" i="3"/>
  <c r="G73" i="3" s="1"/>
  <c r="F44" i="3"/>
  <c r="G44" i="3" s="1"/>
  <c r="F24" i="3"/>
  <c r="G24" i="3" s="1"/>
  <c r="F87" i="3"/>
  <c r="G87" i="3" s="1"/>
  <c r="F80" i="3"/>
  <c r="G80" i="3" s="1"/>
  <c r="F72" i="3"/>
  <c r="G72" i="3" s="1"/>
  <c r="F51" i="3"/>
  <c r="G51" i="3" s="1"/>
  <c r="F176" i="3"/>
  <c r="G176" i="3" s="1"/>
  <c r="F110" i="3"/>
  <c r="G110" i="3" s="1"/>
  <c r="F69" i="3"/>
  <c r="G69" i="3" s="1"/>
  <c r="F109" i="3"/>
  <c r="G109" i="3" s="1"/>
  <c r="F83" i="3"/>
  <c r="G83" i="3" s="1"/>
  <c r="F55" i="3"/>
  <c r="G55" i="3" s="1"/>
  <c r="F57" i="3"/>
  <c r="G57" i="3" s="1"/>
  <c r="F440" i="3"/>
  <c r="G440" i="3" s="1"/>
  <c r="F352" i="3"/>
  <c r="G352" i="3" s="1"/>
  <c r="F331" i="3"/>
  <c r="G331" i="3" s="1"/>
  <c r="F122" i="3"/>
  <c r="G122" i="3" s="1"/>
  <c r="F603" i="3"/>
  <c r="G603" i="3" s="1"/>
  <c r="F345" i="3"/>
  <c r="G345" i="3" s="1"/>
  <c r="F545" i="3"/>
  <c r="G545" i="3" s="1"/>
  <c r="F56" i="3"/>
  <c r="G56" i="3" s="1"/>
  <c r="F596" i="3"/>
  <c r="G596" i="3" s="1"/>
  <c r="F597" i="3"/>
  <c r="G597" i="3" s="1"/>
  <c r="F598" i="3"/>
  <c r="G598" i="3" s="1"/>
  <c r="F579" i="3"/>
  <c r="G579" i="3" s="1"/>
  <c r="F573" i="3"/>
  <c r="G573" i="3" s="1"/>
  <c r="F588" i="3"/>
  <c r="G588" i="3" s="1"/>
  <c r="F594" i="3"/>
  <c r="G594" i="3" s="1"/>
  <c r="F561" i="3"/>
  <c r="G561" i="3" s="1"/>
  <c r="F541" i="3"/>
  <c r="G541" i="3" s="1"/>
  <c r="F542" i="3"/>
  <c r="G542" i="3" s="1"/>
  <c r="F522" i="3"/>
  <c r="G522" i="3" s="1"/>
  <c r="F521" i="3"/>
  <c r="G521" i="3" s="1"/>
  <c r="F186" i="3"/>
  <c r="G186" i="3" s="1"/>
  <c r="F172" i="3"/>
  <c r="G172" i="3" s="1"/>
  <c r="F209" i="3"/>
  <c r="G209" i="3" s="1"/>
  <c r="F175" i="3"/>
  <c r="G175" i="3" s="1"/>
  <c r="F216" i="3"/>
  <c r="G216" i="3" s="1"/>
  <c r="F198" i="3"/>
  <c r="G198" i="3" s="1"/>
  <c r="F165" i="3"/>
  <c r="G165" i="3" s="1"/>
  <c r="F182" i="3"/>
  <c r="G182" i="3" s="1"/>
  <c r="F194" i="3"/>
  <c r="G194" i="3" s="1"/>
  <c r="F505" i="3"/>
  <c r="G505" i="3" s="1"/>
  <c r="F401" i="3"/>
  <c r="G401" i="3" s="1"/>
  <c r="F364" i="3"/>
  <c r="G364" i="3" s="1"/>
  <c r="F399" i="3"/>
  <c r="G399" i="3" s="1"/>
  <c r="F362" i="3"/>
  <c r="G362" i="3" s="1"/>
  <c r="F353" i="3"/>
  <c r="G353" i="3" s="1"/>
  <c r="F397" i="3"/>
  <c r="G397" i="3" s="1"/>
  <c r="F392" i="3"/>
  <c r="G392" i="3" s="1"/>
  <c r="F368" i="3"/>
  <c r="G368" i="3" s="1"/>
  <c r="F360" i="3"/>
  <c r="G360" i="3" s="1"/>
  <c r="F402" i="3"/>
  <c r="G402" i="3" s="1"/>
  <c r="F393" i="3"/>
  <c r="G393" i="3" s="1"/>
  <c r="F400" i="3"/>
  <c r="G400" i="3" s="1"/>
  <c r="F394" i="3"/>
  <c r="G394" i="3" s="1"/>
  <c r="F320" i="3"/>
  <c r="G320" i="3" s="1"/>
  <c r="F206" i="3"/>
  <c r="G206" i="3" s="1"/>
  <c r="F398" i="3"/>
  <c r="G398" i="3" s="1"/>
  <c r="F390" i="3"/>
  <c r="G390" i="3" s="1"/>
  <c r="F404" i="3"/>
  <c r="G404" i="3" s="1"/>
  <c r="F396" i="3"/>
  <c r="G396" i="3" s="1"/>
  <c r="F354" i="3"/>
  <c r="G354" i="3" s="1"/>
  <c r="F257" i="3"/>
  <c r="G257" i="3" s="1"/>
  <c r="F256" i="3"/>
  <c r="G256" i="3" s="1"/>
  <c r="F203" i="3"/>
  <c r="G203" i="3" s="1"/>
  <c r="F94" i="3"/>
  <c r="G94" i="3" s="1"/>
  <c r="F95" i="3"/>
  <c r="G95" i="3" s="1"/>
  <c r="F38" i="3"/>
  <c r="G38" i="3" s="1"/>
  <c r="F255" i="3"/>
  <c r="G255" i="3" s="1"/>
  <c r="F93" i="3"/>
  <c r="G93" i="3" s="1"/>
  <c r="F35" i="3"/>
  <c r="G35" i="3" s="1"/>
  <c r="F254" i="3"/>
  <c r="G254" i="3" s="1"/>
  <c r="F233" i="3"/>
  <c r="G233" i="3" s="1"/>
  <c r="F92" i="3"/>
  <c r="G92" i="3" s="1"/>
  <c r="F34" i="3"/>
  <c r="G34" i="3" s="1"/>
  <c r="F363" i="3"/>
  <c r="G363" i="3" s="1"/>
  <c r="F361" i="3"/>
  <c r="G361" i="3" s="1"/>
  <c r="F231" i="3"/>
  <c r="G231" i="3" s="1"/>
  <c r="F228" i="3"/>
  <c r="G228" i="3" s="1"/>
  <c r="F97" i="3"/>
  <c r="G97" i="3" s="1"/>
  <c r="F391" i="3"/>
  <c r="G391" i="3" s="1"/>
  <c r="F96" i="3"/>
  <c r="G96" i="3" s="1"/>
  <c r="F506" i="3"/>
  <c r="G506" i="3" s="1"/>
  <c r="F205" i="3"/>
  <c r="G205" i="3" s="1"/>
  <c r="F487" i="3"/>
  <c r="G487" i="3" s="1"/>
  <c r="F39" i="3"/>
  <c r="G39" i="3" s="1"/>
  <c r="AR47" i="78" l="1"/>
  <c r="AR52" i="78"/>
  <c r="AD57" i="78"/>
  <c r="AN35" i="78"/>
  <c r="AN36" i="78"/>
  <c r="AF62" i="78"/>
  <c r="AD63" i="78"/>
  <c r="AF63" i="78"/>
  <c r="H63" i="78"/>
  <c r="AR63" i="78"/>
  <c r="AN63" i="78"/>
  <c r="P63" i="78"/>
  <c r="X63" i="78"/>
  <c r="V63" i="78"/>
  <c r="L63" i="78"/>
  <c r="AH63" i="78"/>
  <c r="R63" i="78"/>
  <c r="T63" i="78"/>
  <c r="AJ63" i="78"/>
  <c r="N63" i="78"/>
  <c r="F63" i="78"/>
  <c r="J63" i="78"/>
  <c r="Z63" i="78"/>
  <c r="AL63" i="78"/>
  <c r="AP63" i="78"/>
  <c r="AB63" i="78"/>
  <c r="G556" i="3"/>
  <c r="H48" i="78" l="1"/>
  <c r="AR48" i="78"/>
  <c r="AN48" i="78"/>
  <c r="AL48" i="78"/>
  <c r="AJ48" i="78"/>
  <c r="AH48" i="78"/>
  <c r="AF48" i="78"/>
  <c r="AD48" i="78"/>
  <c r="AB48" i="78"/>
  <c r="Z48" i="78"/>
  <c r="X48" i="78"/>
  <c r="V48" i="78"/>
  <c r="T48" i="78"/>
  <c r="R48" i="78"/>
  <c r="P48" i="78"/>
  <c r="N48" i="78"/>
  <c r="L48" i="78"/>
  <c r="J48" i="78"/>
  <c r="F48" i="78"/>
  <c r="AP48" i="78"/>
  <c r="AN47" i="78"/>
  <c r="H47" i="78"/>
  <c r="L47" i="78"/>
  <c r="N47" i="78"/>
  <c r="R47" i="78"/>
  <c r="T47" i="78"/>
  <c r="X47" i="78"/>
  <c r="Z47" i="78"/>
  <c r="AD47" i="78"/>
  <c r="AJ47" i="78"/>
  <c r="AH47" i="78"/>
  <c r="P47" i="78"/>
  <c r="J47" i="78"/>
  <c r="V47" i="78"/>
  <c r="AB47" i="78"/>
  <c r="AF47" i="78"/>
  <c r="AL47" i="78"/>
  <c r="AP47" i="78"/>
  <c r="F47" i="78"/>
  <c r="AH26" i="78"/>
  <c r="AN26" i="78"/>
  <c r="AL28" i="78"/>
  <c r="AN28" i="78"/>
  <c r="N52" i="78"/>
  <c r="P52" i="78"/>
  <c r="Z52" i="78"/>
  <c r="X28" i="78"/>
  <c r="AD52" i="78"/>
  <c r="AB52" i="78"/>
  <c r="T52" i="78"/>
  <c r="AN52" i="78"/>
  <c r="V52" i="78"/>
  <c r="J57" i="78"/>
  <c r="P28" i="78"/>
  <c r="L28" i="78"/>
  <c r="AP52" i="78"/>
  <c r="AF52" i="78"/>
  <c r="N57" i="78"/>
  <c r="R28" i="78"/>
  <c r="AB28" i="78"/>
  <c r="F28" i="78"/>
  <c r="T28" i="78"/>
  <c r="X52" i="78"/>
  <c r="AF28" i="78"/>
  <c r="Z28" i="78"/>
  <c r="R57" i="78"/>
  <c r="V28" i="78"/>
  <c r="J52" i="78"/>
  <c r="L57" i="78"/>
  <c r="AJ28" i="78"/>
  <c r="F57" i="78"/>
  <c r="AR28" i="78"/>
  <c r="AD28" i="78"/>
  <c r="H52" i="78"/>
  <c r="AP28" i="78"/>
  <c r="L52" i="78"/>
  <c r="P57" i="78"/>
  <c r="J28" i="78"/>
  <c r="AL52" i="78"/>
  <c r="Z57" i="78"/>
  <c r="AH28" i="78"/>
  <c r="AJ52" i="78"/>
  <c r="AH52" i="78"/>
  <c r="H28" i="78"/>
  <c r="R52" i="78"/>
  <c r="N28" i="78"/>
  <c r="F52" i="78"/>
  <c r="X57" i="78"/>
  <c r="AD26" i="78"/>
  <c r="N26" i="78"/>
  <c r="H26" i="78"/>
  <c r="AJ26" i="78"/>
  <c r="Z26" i="78"/>
  <c r="X26" i="78"/>
  <c r="AJ57" i="78"/>
  <c r="AH57" i="78"/>
  <c r="AR26" i="78"/>
  <c r="AP57" i="78"/>
  <c r="AB57" i="78"/>
  <c r="AP26" i="78"/>
  <c r="AN57" i="78"/>
  <c r="AR57" i="78"/>
  <c r="J26" i="78"/>
  <c r="H57" i="78"/>
  <c r="R26" i="78"/>
  <c r="L26" i="78"/>
  <c r="T57" i="78"/>
  <c r="P26" i="78"/>
  <c r="AB26" i="78"/>
  <c r="V57" i="78"/>
  <c r="AL26" i="78"/>
  <c r="AF26" i="78"/>
  <c r="T26" i="78"/>
  <c r="AF57" i="78"/>
  <c r="F26" i="78"/>
  <c r="AL57" i="78"/>
  <c r="V26" i="78"/>
  <c r="P36" i="78"/>
  <c r="Z36" i="78"/>
  <c r="X36" i="78"/>
  <c r="L36" i="78"/>
  <c r="V36" i="78"/>
  <c r="AR36" i="78"/>
  <c r="F36" i="78"/>
  <c r="AB36" i="78"/>
  <c r="N36" i="78"/>
  <c r="R36" i="78"/>
  <c r="J36" i="78"/>
  <c r="AP36" i="78"/>
  <c r="AD36" i="78"/>
  <c r="AL36" i="78"/>
  <c r="AH36" i="78"/>
  <c r="H36" i="78"/>
  <c r="AF36" i="78"/>
  <c r="AJ36" i="78"/>
  <c r="T36" i="78"/>
  <c r="AP56" i="78"/>
  <c r="AN56" i="78"/>
  <c r="AF56" i="78"/>
  <c r="AD56" i="78"/>
  <c r="Z56" i="78"/>
  <c r="P56" i="78"/>
  <c r="J56" i="78"/>
  <c r="H56" i="78"/>
  <c r="AL56" i="78"/>
  <c r="AB56" i="78"/>
  <c r="L56" i="78"/>
  <c r="AR56" i="78"/>
  <c r="AJ56" i="78"/>
  <c r="F56" i="78"/>
  <c r="X56" i="78"/>
  <c r="N56" i="78"/>
  <c r="R56" i="78"/>
  <c r="V56" i="78"/>
  <c r="AH56" i="78"/>
  <c r="T56" i="78"/>
  <c r="AD35" i="78"/>
  <c r="V35" i="78"/>
  <c r="R35" i="78"/>
  <c r="AF35" i="78"/>
  <c r="AL35" i="78"/>
  <c r="L35" i="78"/>
  <c r="AR35" i="78"/>
  <c r="AP35" i="78"/>
  <c r="N35" i="78"/>
  <c r="AH35" i="78"/>
  <c r="H35" i="78"/>
  <c r="P35" i="78"/>
  <c r="Z35" i="78"/>
  <c r="J35" i="78"/>
  <c r="X35" i="78"/>
  <c r="AB35" i="78"/>
  <c r="AJ35" i="78"/>
  <c r="T35" i="78"/>
  <c r="F35" i="78"/>
  <c r="AJ62" i="78"/>
  <c r="V62" i="78"/>
  <c r="R62" i="78"/>
  <c r="AL62" i="78"/>
  <c r="P62" i="78"/>
  <c r="N62" i="78"/>
  <c r="H62" i="78"/>
  <c r="F62" i="78"/>
  <c r="AR62" i="78"/>
  <c r="AN62" i="78"/>
  <c r="AD62" i="78"/>
  <c r="J62" i="78"/>
  <c r="Z62" i="78"/>
  <c r="AH62" i="78"/>
  <c r="X62" i="78"/>
  <c r="T62" i="78"/>
  <c r="AP62" i="78"/>
  <c r="L62" i="78"/>
  <c r="AB62" i="78"/>
  <c r="F540" i="3" l="1"/>
  <c r="G540" i="3" s="1"/>
  <c r="F539" i="3"/>
  <c r="G539" i="3" s="1"/>
  <c r="F486" i="3" l="1"/>
  <c r="G486" i="3" s="1"/>
  <c r="F336" i="3"/>
  <c r="G336" i="3" s="1"/>
  <c r="F355" i="3" l="1"/>
  <c r="G355" i="3" s="1"/>
  <c r="F335" i="3"/>
  <c r="G335" i="3" s="1"/>
  <c r="F478" i="3"/>
  <c r="G478" i="3" s="1"/>
  <c r="F477" i="3"/>
  <c r="G477" i="3" s="1"/>
  <c r="F479" i="3"/>
  <c r="G479" i="3" s="1"/>
  <c r="F480" i="3"/>
  <c r="G480" i="3" s="1"/>
  <c r="F348" i="3" l="1"/>
  <c r="G348" i="3" s="1"/>
  <c r="F604" i="3"/>
  <c r="G604" i="3" s="1"/>
  <c r="F498" i="3"/>
  <c r="G498" i="3" s="1"/>
  <c r="AR51" i="78" s="1"/>
  <c r="AH51" i="78" l="1"/>
  <c r="AF51" i="78"/>
  <c r="AD51" i="78"/>
  <c r="AB51" i="78"/>
  <c r="Z51" i="78"/>
  <c r="X51" i="78"/>
  <c r="V51" i="78"/>
  <c r="T51" i="78"/>
  <c r="AJ51" i="78"/>
  <c r="R51" i="78"/>
  <c r="P51" i="78"/>
  <c r="N51" i="78"/>
  <c r="L51" i="78"/>
  <c r="AP51" i="78"/>
  <c r="J51" i="78"/>
  <c r="AL51" i="78"/>
  <c r="AN51" i="78"/>
  <c r="H51" i="78"/>
  <c r="F51" i="78"/>
  <c r="G616" i="3"/>
  <c r="F525" i="3"/>
  <c r="G525" i="3" s="1"/>
  <c r="Z61" i="78" l="1"/>
  <c r="X61" i="78"/>
  <c r="V61" i="78"/>
  <c r="T61" i="78"/>
  <c r="R61" i="78"/>
  <c r="P61" i="78"/>
  <c r="N61" i="78"/>
  <c r="AR61" i="78"/>
  <c r="L61" i="78"/>
  <c r="AP61" i="78"/>
  <c r="J61" i="78"/>
  <c r="AN61" i="78"/>
  <c r="H61" i="78"/>
  <c r="AL61" i="78"/>
  <c r="F61" i="78"/>
  <c r="AJ61" i="78"/>
  <c r="AH61" i="78"/>
  <c r="AD61" i="78"/>
  <c r="AB61" i="78"/>
  <c r="AF61" i="78"/>
  <c r="F485" i="3"/>
  <c r="G485" i="3" s="1"/>
  <c r="F46" i="3" l="1"/>
  <c r="G46" i="3" s="1"/>
  <c r="F40" i="3"/>
  <c r="G40" i="3" s="1"/>
  <c r="F32" i="3"/>
  <c r="G32" i="3" s="1"/>
  <c r="F26" i="3"/>
  <c r="G26" i="3" s="1"/>
  <c r="F433" i="3" l="1"/>
  <c r="G433" i="3" s="1"/>
  <c r="F387" i="3"/>
  <c r="G387" i="3" s="1"/>
  <c r="F281" i="3" l="1"/>
  <c r="G281" i="3" s="1"/>
  <c r="F298" i="3" l="1"/>
  <c r="G298" i="3" s="1"/>
  <c r="A556" i="3" l="1"/>
  <c r="F349" i="3" l="1"/>
  <c r="G349" i="3" s="1"/>
  <c r="F337" i="3"/>
  <c r="G337" i="3" s="1"/>
  <c r="F251" i="3"/>
  <c r="G251" i="3" s="1"/>
  <c r="F424" i="3" l="1"/>
  <c r="G424" i="3" s="1"/>
  <c r="F410" i="3"/>
  <c r="G410" i="3" s="1"/>
  <c r="F442" i="3"/>
  <c r="G442" i="3" s="1"/>
  <c r="F435" i="3"/>
  <c r="G435" i="3" s="1"/>
  <c r="F434" i="3"/>
  <c r="G434" i="3" s="1"/>
  <c r="F432" i="3"/>
  <c r="G432" i="3" s="1"/>
  <c r="F342" i="3"/>
  <c r="G342" i="3" s="1"/>
  <c r="F264" i="3"/>
  <c r="G264" i="3" s="1"/>
  <c r="F245" i="3"/>
  <c r="G245" i="3" s="1"/>
  <c r="G458" i="3" l="1"/>
  <c r="AR46" i="78"/>
  <c r="F210" i="3"/>
  <c r="G210" i="3" s="1"/>
  <c r="F199" i="3"/>
  <c r="G199" i="3" s="1"/>
  <c r="F187" i="3"/>
  <c r="G187" i="3" s="1"/>
  <c r="F166" i="3"/>
  <c r="G166" i="3" s="1"/>
  <c r="F81" i="3"/>
  <c r="G81" i="3" s="1"/>
  <c r="H447" i="3" l="1"/>
  <c r="H452" i="3"/>
  <c r="H446" i="3"/>
  <c r="H448" i="3"/>
  <c r="H451" i="3"/>
  <c r="H449" i="3"/>
  <c r="H450" i="3"/>
  <c r="H453" i="3"/>
  <c r="H445" i="3"/>
  <c r="H456" i="3"/>
  <c r="H457" i="3"/>
  <c r="H444" i="3"/>
  <c r="H454" i="3"/>
  <c r="AB46" i="78"/>
  <c r="AH46" i="78"/>
  <c r="X46" i="78"/>
  <c r="J46" i="78"/>
  <c r="AL46" i="78"/>
  <c r="T46" i="78"/>
  <c r="V46" i="78"/>
  <c r="AF46" i="78"/>
  <c r="H46" i="78"/>
  <c r="AN46" i="78"/>
  <c r="AP46" i="78"/>
  <c r="Z46" i="78"/>
  <c r="R46" i="78"/>
  <c r="AD46" i="78"/>
  <c r="F46" i="78"/>
  <c r="L46" i="78"/>
  <c r="P46" i="78"/>
  <c r="N46" i="78"/>
  <c r="AJ46" i="78"/>
  <c r="G98" i="3"/>
  <c r="H69" i="3" s="1"/>
  <c r="AR23" i="78"/>
  <c r="AP23" i="78" l="1"/>
  <c r="Z23" i="78"/>
  <c r="AL23" i="78"/>
  <c r="AN23" i="78"/>
  <c r="AF23" i="78"/>
  <c r="AD23" i="78"/>
  <c r="J23" i="78"/>
  <c r="H23" i="78"/>
  <c r="X23" i="78"/>
  <c r="L23" i="78"/>
  <c r="AH23" i="78"/>
  <c r="F23" i="78"/>
  <c r="T23" i="78"/>
  <c r="AJ23" i="78"/>
  <c r="AB23" i="78"/>
  <c r="R23" i="78"/>
  <c r="N23" i="78"/>
  <c r="V23" i="78"/>
  <c r="P23" i="78"/>
  <c r="F158" i="3" l="1"/>
  <c r="G158" i="3" s="1"/>
  <c r="F159" i="3"/>
  <c r="G159" i="3" s="1"/>
  <c r="F155" i="3"/>
  <c r="G155" i="3" s="1"/>
  <c r="F154" i="3"/>
  <c r="G154" i="3" s="1"/>
  <c r="F157" i="3"/>
  <c r="G157" i="3" s="1"/>
  <c r="F156" i="3"/>
  <c r="G156" i="3" s="1"/>
  <c r="AN32" i="78" l="1"/>
  <c r="AB32" i="78" l="1"/>
  <c r="F32" i="78"/>
  <c r="X32" i="78"/>
  <c r="V32" i="78"/>
  <c r="L32" i="78"/>
  <c r="AL32" i="78"/>
  <c r="T32" i="78"/>
  <c r="R32" i="78"/>
  <c r="P32" i="78"/>
  <c r="AP32" i="78"/>
  <c r="Z32" i="78"/>
  <c r="N32" i="78"/>
  <c r="AJ32" i="78"/>
  <c r="AR32" i="78"/>
  <c r="AD32" i="78"/>
  <c r="J32" i="78"/>
  <c r="AF32" i="78"/>
  <c r="H32" i="78"/>
  <c r="AH32" i="78"/>
  <c r="F151" i="3"/>
  <c r="G151" i="3" s="1"/>
  <c r="F152" i="3" l="1"/>
  <c r="G152" i="3" s="1"/>
  <c r="F153" i="3"/>
  <c r="G153" i="3" s="1"/>
  <c r="F150" i="3" l="1"/>
  <c r="G150" i="3" s="1"/>
  <c r="F149" i="3" l="1"/>
  <c r="G149" i="3" s="1"/>
  <c r="F148" i="3" l="1"/>
  <c r="G148" i="3" s="1"/>
  <c r="AN31" i="78" s="1"/>
  <c r="F147" i="3"/>
  <c r="G147" i="3" s="1"/>
  <c r="F145" i="3"/>
  <c r="G145" i="3" s="1"/>
  <c r="P31" i="78" l="1"/>
  <c r="AP31" i="78"/>
  <c r="J31" i="78"/>
  <c r="AF31" i="78"/>
  <c r="H31" i="78"/>
  <c r="AD31" i="78"/>
  <c r="AH31" i="78"/>
  <c r="F31" i="78"/>
  <c r="R31" i="78"/>
  <c r="V31" i="78"/>
  <c r="AB31" i="78"/>
  <c r="X31" i="78"/>
  <c r="N31" i="78"/>
  <c r="L31" i="78"/>
  <c r="AL31" i="78"/>
  <c r="AR31" i="78"/>
  <c r="T31" i="78"/>
  <c r="AJ31" i="78"/>
  <c r="Z31" i="78"/>
  <c r="AL30" i="78" l="1"/>
  <c r="AN30" i="78"/>
  <c r="AH30" i="78"/>
  <c r="AR30" i="78"/>
  <c r="Z30" i="78"/>
  <c r="J30" i="78"/>
  <c r="R30" i="78"/>
  <c r="F30" i="78"/>
  <c r="AJ30" i="78"/>
  <c r="P30" i="78"/>
  <c r="T30" i="78"/>
  <c r="AP30" i="78"/>
  <c r="AD30" i="78"/>
  <c r="L30" i="78"/>
  <c r="V30" i="78"/>
  <c r="H30" i="78"/>
  <c r="AF30" i="78"/>
  <c r="N30" i="78"/>
  <c r="AB30" i="78"/>
  <c r="X30" i="78"/>
  <c r="F135" i="3"/>
  <c r="G135" i="3" s="1"/>
  <c r="F215" i="3"/>
  <c r="G215" i="3" s="1"/>
  <c r="F134" i="3" l="1"/>
  <c r="G134" i="3" s="1"/>
  <c r="F204" i="3"/>
  <c r="G204" i="3" s="1"/>
  <c r="F193" i="3"/>
  <c r="G193" i="3" s="1"/>
  <c r="F181" i="3"/>
  <c r="G181" i="3" s="1"/>
  <c r="F171" i="3"/>
  <c r="G171" i="3" s="1"/>
  <c r="G160" i="3" l="1"/>
  <c r="AN29" i="78"/>
  <c r="AR29" i="78" l="1"/>
  <c r="AD29" i="78"/>
  <c r="L29" i="78"/>
  <c r="AP29" i="78"/>
  <c r="F29" i="78"/>
  <c r="T29" i="78"/>
  <c r="Z29" i="78"/>
  <c r="AL29" i="78"/>
  <c r="J29" i="78"/>
  <c r="P29" i="78"/>
  <c r="AF29" i="78"/>
  <c r="AJ29" i="78"/>
  <c r="AB29" i="78"/>
  <c r="N29" i="78"/>
  <c r="X29" i="78"/>
  <c r="H29" i="78"/>
  <c r="V29" i="78"/>
  <c r="AH29" i="78"/>
  <c r="R29" i="78"/>
  <c r="F413" i="3" l="1"/>
  <c r="G413" i="3" s="1"/>
  <c r="F350" i="3" l="1"/>
  <c r="G350" i="3" s="1"/>
  <c r="F338" i="3"/>
  <c r="G338" i="3" s="1"/>
  <c r="F180" i="3"/>
  <c r="G180" i="3" s="1"/>
  <c r="F357" i="3" l="1"/>
  <c r="G357" i="3" s="1"/>
  <c r="H438" i="3" l="1"/>
  <c r="H441" i="3"/>
  <c r="H436" i="3"/>
  <c r="H439" i="3"/>
  <c r="H437" i="3"/>
  <c r="F563" i="3" l="1"/>
  <c r="G563" i="3" s="1"/>
  <c r="G599" i="3" l="1"/>
  <c r="AL59" i="78"/>
  <c r="F108" i="3"/>
  <c r="G108" i="3" s="1"/>
  <c r="H131" i="3"/>
  <c r="AD59" i="78" l="1"/>
  <c r="AB59" i="78"/>
  <c r="Z59" i="78"/>
  <c r="X59" i="78"/>
  <c r="T59" i="78"/>
  <c r="AN59" i="78"/>
  <c r="P59" i="78"/>
  <c r="L59" i="78"/>
  <c r="V59" i="78"/>
  <c r="AR59" i="78"/>
  <c r="AF59" i="78"/>
  <c r="AP59" i="78"/>
  <c r="R59" i="78"/>
  <c r="H59" i="78"/>
  <c r="J59" i="78"/>
  <c r="N59" i="78"/>
  <c r="AH59" i="78"/>
  <c r="F59" i="78"/>
  <c r="AJ59" i="78"/>
  <c r="G126" i="3"/>
  <c r="H110" i="3" s="1"/>
  <c r="AN25" i="78"/>
  <c r="H574" i="3"/>
  <c r="H591" i="3"/>
  <c r="H582" i="3"/>
  <c r="H578" i="3"/>
  <c r="H593" i="3"/>
  <c r="H576" i="3"/>
  <c r="H581" i="3"/>
  <c r="H589" i="3"/>
  <c r="H569" i="3"/>
  <c r="H571" i="3"/>
  <c r="H567" i="3"/>
  <c r="H598" i="3"/>
  <c r="H583" i="3"/>
  <c r="H561" i="3"/>
  <c r="H588" i="3"/>
  <c r="H579" i="3"/>
  <c r="H560" i="3"/>
  <c r="H587" i="3"/>
  <c r="H562" i="3"/>
  <c r="H568" i="3"/>
  <c r="H573" i="3"/>
  <c r="H594" i="3"/>
  <c r="H566" i="3"/>
  <c r="H585" i="3"/>
  <c r="H596" i="3"/>
  <c r="H572" i="3"/>
  <c r="H565" i="3"/>
  <c r="H577" i="3"/>
  <c r="H597" i="3"/>
  <c r="H586" i="3"/>
  <c r="H563" i="3"/>
  <c r="H144" i="3"/>
  <c r="H143" i="3"/>
  <c r="H146" i="3"/>
  <c r="L25" i="78" l="1"/>
  <c r="J25" i="78"/>
  <c r="H25" i="78"/>
  <c r="V25" i="78"/>
  <c r="P25" i="78"/>
  <c r="AR25" i="78"/>
  <c r="N25" i="78"/>
  <c r="AP25" i="78"/>
  <c r="AF25" i="78"/>
  <c r="AJ25" i="78"/>
  <c r="R25" i="78"/>
  <c r="AB25" i="78"/>
  <c r="Z25" i="78"/>
  <c r="X25" i="78"/>
  <c r="AL25" i="78"/>
  <c r="AD25" i="78"/>
  <c r="T25" i="78"/>
  <c r="AH25" i="78"/>
  <c r="F25" i="78"/>
  <c r="H599" i="3"/>
  <c r="F356" i="3"/>
  <c r="G356" i="3" s="1"/>
  <c r="AN43" i="78" s="1"/>
  <c r="F43" i="78" l="1"/>
  <c r="P43" i="78"/>
  <c r="AL43" i="78"/>
  <c r="T43" i="78"/>
  <c r="AR43" i="78"/>
  <c r="N43" i="78"/>
  <c r="AP43" i="78"/>
  <c r="J43" i="78"/>
  <c r="AH43" i="78"/>
  <c r="AJ43" i="78"/>
  <c r="Z43" i="78"/>
  <c r="L43" i="78"/>
  <c r="AF43" i="78"/>
  <c r="H43" i="78"/>
  <c r="R43" i="78"/>
  <c r="AB43" i="78"/>
  <c r="AD43" i="78"/>
  <c r="X43" i="78"/>
  <c r="V43" i="78"/>
  <c r="F533" i="3" l="1"/>
  <c r="G533" i="3" s="1"/>
  <c r="F532" i="3"/>
  <c r="G532" i="3" s="1"/>
  <c r="F482" i="3" l="1"/>
  <c r="G482" i="3" s="1"/>
  <c r="F519" i="3"/>
  <c r="G519" i="3" s="1"/>
  <c r="AR50" i="78" l="1"/>
  <c r="F516" i="3"/>
  <c r="G516" i="3" s="1"/>
  <c r="F515" i="3"/>
  <c r="G515" i="3" s="1"/>
  <c r="F42" i="3"/>
  <c r="G42" i="3" s="1"/>
  <c r="AR20" i="78" s="1"/>
  <c r="F518" i="3"/>
  <c r="G518" i="3" s="1"/>
  <c r="T50" i="78" l="1"/>
  <c r="V50" i="78"/>
  <c r="Z50" i="78"/>
  <c r="AB50" i="78"/>
  <c r="F50" i="78"/>
  <c r="AD50" i="78"/>
  <c r="H50" i="78"/>
  <c r="J50" i="78"/>
  <c r="L50" i="78"/>
  <c r="N50" i="78"/>
  <c r="P50" i="78"/>
  <c r="R50" i="78"/>
  <c r="AP50" i="78"/>
  <c r="AJ50" i="78"/>
  <c r="AF50" i="78"/>
  <c r="X50" i="78"/>
  <c r="AL50" i="78"/>
  <c r="AH50" i="78"/>
  <c r="AN50" i="78"/>
  <c r="AJ20" i="78"/>
  <c r="AH20" i="78"/>
  <c r="AF20" i="78"/>
  <c r="AB20" i="78"/>
  <c r="X20" i="78"/>
  <c r="AD20" i="78"/>
  <c r="Z20" i="78"/>
  <c r="AL20" i="78"/>
  <c r="V20" i="78"/>
  <c r="N20" i="78"/>
  <c r="H20" i="78"/>
  <c r="T20" i="78"/>
  <c r="R20" i="78"/>
  <c r="P20" i="78"/>
  <c r="L20" i="78"/>
  <c r="J20" i="78"/>
  <c r="AP20" i="78"/>
  <c r="AN20" i="78"/>
  <c r="F20" i="78"/>
  <c r="F329" i="3"/>
  <c r="G329" i="3" s="1"/>
  <c r="AN42" i="78" s="1"/>
  <c r="F385" i="3"/>
  <c r="G385" i="3" s="1"/>
  <c r="F28" i="3"/>
  <c r="G28" i="3" s="1"/>
  <c r="G65" i="3" s="1"/>
  <c r="F252" i="3"/>
  <c r="G252" i="3" s="1"/>
  <c r="AN37" i="78" s="1"/>
  <c r="F517" i="3"/>
  <c r="G517" i="3" s="1"/>
  <c r="AR53" i="78" s="1"/>
  <c r="F530" i="3"/>
  <c r="G530" i="3" s="1"/>
  <c r="AF19" i="78" l="1"/>
  <c r="AP42" i="78"/>
  <c r="AL42" i="78"/>
  <c r="AJ42" i="78"/>
  <c r="F42" i="78"/>
  <c r="AD42" i="78"/>
  <c r="Z42" i="78"/>
  <c r="P42" i="78"/>
  <c r="V42" i="78"/>
  <c r="T42" i="78"/>
  <c r="R42" i="78"/>
  <c r="H42" i="78"/>
  <c r="L42" i="78"/>
  <c r="J42" i="78"/>
  <c r="AR42" i="78"/>
  <c r="AB42" i="78"/>
  <c r="N42" i="78"/>
  <c r="X42" i="78"/>
  <c r="AF42" i="78"/>
  <c r="AH42" i="78"/>
  <c r="AF37" i="78"/>
  <c r="V37" i="78"/>
  <c r="R37" i="78"/>
  <c r="AD37" i="78"/>
  <c r="H37" i="78"/>
  <c r="J37" i="78"/>
  <c r="N37" i="78"/>
  <c r="F37" i="78"/>
  <c r="AP37" i="78"/>
  <c r="AB37" i="78"/>
  <c r="AH37" i="78"/>
  <c r="AL37" i="78"/>
  <c r="Z37" i="78"/>
  <c r="AJ37" i="78"/>
  <c r="L37" i="78"/>
  <c r="AR37" i="78"/>
  <c r="P37" i="78"/>
  <c r="X37" i="78"/>
  <c r="T37" i="78"/>
  <c r="AH53" i="78"/>
  <c r="AF53" i="78"/>
  <c r="AD53" i="78"/>
  <c r="AB53" i="78"/>
  <c r="Z53" i="78"/>
  <c r="X53" i="78"/>
  <c r="V53" i="78"/>
  <c r="T53" i="78"/>
  <c r="R53" i="78"/>
  <c r="L53" i="78"/>
  <c r="P53" i="78"/>
  <c r="N53" i="78"/>
  <c r="AP53" i="78"/>
  <c r="J53" i="78"/>
  <c r="F53" i="78"/>
  <c r="AN53" i="78"/>
  <c r="H53" i="78"/>
  <c r="AL53" i="78"/>
  <c r="AJ53" i="78"/>
  <c r="F323" i="3"/>
  <c r="G323" i="3" s="1"/>
  <c r="F202" i="3"/>
  <c r="G202" i="3" s="1"/>
  <c r="F213" i="3"/>
  <c r="G213" i="3" s="1"/>
  <c r="F179" i="3"/>
  <c r="G179" i="3" s="1"/>
  <c r="F284" i="3"/>
  <c r="G284" i="3" s="1"/>
  <c r="F301" i="3"/>
  <c r="G301" i="3" s="1"/>
  <c r="F191" i="3"/>
  <c r="G191" i="3" s="1"/>
  <c r="F365" i="3"/>
  <c r="G365" i="3" s="1"/>
  <c r="F170" i="3"/>
  <c r="G170" i="3" s="1"/>
  <c r="F386" i="3"/>
  <c r="G386" i="3" s="1"/>
  <c r="F366" i="3"/>
  <c r="G366" i="3" s="1"/>
  <c r="F285" i="3"/>
  <c r="G285" i="3" s="1"/>
  <c r="F268" i="3"/>
  <c r="G268" i="3" s="1"/>
  <c r="AN38" i="78" s="1"/>
  <c r="F302" i="3"/>
  <c r="G302" i="3" s="1"/>
  <c r="AN34" i="78" l="1"/>
  <c r="P38" i="78"/>
  <c r="T38" i="78"/>
  <c r="AR38" i="78"/>
  <c r="AD38" i="78"/>
  <c r="AL38" i="78"/>
  <c r="J38" i="78"/>
  <c r="H38" i="78"/>
  <c r="AJ38" i="78"/>
  <c r="R38" i="78"/>
  <c r="Z38" i="78"/>
  <c r="X38" i="78"/>
  <c r="F38" i="78"/>
  <c r="L38" i="78"/>
  <c r="V38" i="78"/>
  <c r="AP38" i="78"/>
  <c r="AH38" i="78"/>
  <c r="AF38" i="78"/>
  <c r="AB38" i="78"/>
  <c r="N38" i="78"/>
  <c r="T19" i="78"/>
  <c r="AR19" i="78"/>
  <c r="H19" i="78"/>
  <c r="R19" i="78"/>
  <c r="P19" i="78"/>
  <c r="L19" i="78"/>
  <c r="AN19" i="78"/>
  <c r="N19" i="78"/>
  <c r="AP19" i="78"/>
  <c r="J19" i="78"/>
  <c r="AL19" i="78"/>
  <c r="F19" i="78"/>
  <c r="AJ19" i="78"/>
  <c r="AH19" i="78"/>
  <c r="AD19" i="78"/>
  <c r="X19" i="78"/>
  <c r="AB19" i="78"/>
  <c r="Z19" i="78"/>
  <c r="V19" i="78"/>
  <c r="F314" i="3"/>
  <c r="G314" i="3" s="1"/>
  <c r="AN41" i="78" s="1"/>
  <c r="F535" i="3"/>
  <c r="G535" i="3" s="1"/>
  <c r="G546" i="3" s="1"/>
  <c r="H500" i="3" s="1"/>
  <c r="F279" i="3"/>
  <c r="G279" i="3" s="1"/>
  <c r="AN39" i="78" s="1"/>
  <c r="F296" i="3"/>
  <c r="G296" i="3" s="1"/>
  <c r="AN40" i="78" s="1"/>
  <c r="G428" i="3" l="1"/>
  <c r="V44" i="78"/>
  <c r="AN44" i="78"/>
  <c r="T44" i="78"/>
  <c r="AR44" i="78"/>
  <c r="R44" i="78"/>
  <c r="AJ44" i="78"/>
  <c r="F44" i="78"/>
  <c r="AB44" i="78"/>
  <c r="AF44" i="78"/>
  <c r="X44" i="78"/>
  <c r="AD44" i="78"/>
  <c r="AH44" i="78"/>
  <c r="AL44" i="78"/>
  <c r="H44" i="78"/>
  <c r="J44" i="78"/>
  <c r="AP44" i="78"/>
  <c r="N44" i="78"/>
  <c r="AF41" i="78"/>
  <c r="F41" i="78"/>
  <c r="V41" i="78"/>
  <c r="AH41" i="78"/>
  <c r="AL41" i="78"/>
  <c r="AD41" i="78"/>
  <c r="J41" i="78"/>
  <c r="Z41" i="78"/>
  <c r="H41" i="78"/>
  <c r="N41" i="78"/>
  <c r="T41" i="78"/>
  <c r="AB41" i="78"/>
  <c r="L41" i="78"/>
  <c r="AP41" i="78"/>
  <c r="AR41" i="78"/>
  <c r="AJ41" i="78"/>
  <c r="P41" i="78"/>
  <c r="X41" i="78"/>
  <c r="R41" i="78"/>
  <c r="L44" i="78"/>
  <c r="Z44" i="78"/>
  <c r="P44" i="78"/>
  <c r="AP34" i="78"/>
  <c r="H34" i="78"/>
  <c r="AL34" i="78"/>
  <c r="AB34" i="78"/>
  <c r="AJ34" i="78"/>
  <c r="T34" i="78"/>
  <c r="AH34" i="78"/>
  <c r="AF34" i="78"/>
  <c r="AR34" i="78"/>
  <c r="X34" i="78"/>
  <c r="AD34" i="78"/>
  <c r="V34" i="78"/>
  <c r="R34" i="78"/>
  <c r="P34" i="78"/>
  <c r="N34" i="78"/>
  <c r="F34" i="78"/>
  <c r="J34" i="78"/>
  <c r="Z34" i="78"/>
  <c r="L34" i="78"/>
  <c r="AD39" i="78"/>
  <c r="Z39" i="78"/>
  <c r="V39" i="78"/>
  <c r="AB39" i="78"/>
  <c r="X39" i="78"/>
  <c r="T39" i="78"/>
  <c r="R39" i="78"/>
  <c r="P39" i="78"/>
  <c r="N39" i="78"/>
  <c r="AF39" i="78"/>
  <c r="AR39" i="78"/>
  <c r="L39" i="78"/>
  <c r="H39" i="78"/>
  <c r="AP39" i="78"/>
  <c r="J39" i="78"/>
  <c r="AL39" i="78"/>
  <c r="F39" i="78"/>
  <c r="AJ39" i="78"/>
  <c r="AH39" i="78"/>
  <c r="G618" i="3" l="1"/>
  <c r="H463" i="3"/>
  <c r="H502" i="3"/>
  <c r="H503" i="3"/>
  <c r="AR54" i="78"/>
  <c r="H508" i="3"/>
  <c r="H509" i="3"/>
  <c r="H462" i="3"/>
  <c r="H507" i="3"/>
  <c r="R54" i="78"/>
  <c r="P54" i="78"/>
  <c r="N54" i="78"/>
  <c r="L54" i="78"/>
  <c r="AP54" i="78"/>
  <c r="J54" i="78"/>
  <c r="AN54" i="78"/>
  <c r="H54" i="78"/>
  <c r="AL54" i="78"/>
  <c r="F54" i="78"/>
  <c r="AJ54" i="78"/>
  <c r="AH54" i="78"/>
  <c r="AF54" i="78"/>
  <c r="AB54" i="78"/>
  <c r="T54" i="78"/>
  <c r="AD54" i="78"/>
  <c r="Z54" i="78"/>
  <c r="X54" i="78"/>
  <c r="V54" i="78"/>
  <c r="N40" i="78"/>
  <c r="AR40" i="78"/>
  <c r="L40" i="78"/>
  <c r="AP40" i="78"/>
  <c r="J40" i="78"/>
  <c r="H40" i="78"/>
  <c r="F40" i="78"/>
  <c r="AL40" i="78"/>
  <c r="AJ40" i="78"/>
  <c r="AH40" i="78"/>
  <c r="AF40" i="78"/>
  <c r="P40" i="78"/>
  <c r="AD40" i="78"/>
  <c r="X40" i="78"/>
  <c r="AB40" i="78"/>
  <c r="Z40" i="78"/>
  <c r="R40" i="78"/>
  <c r="V40" i="78"/>
  <c r="T40" i="78"/>
  <c r="H216" i="3"/>
  <c r="H505" i="3"/>
  <c r="H194" i="3"/>
  <c r="H96" i="3" l="1"/>
  <c r="H92" i="3"/>
  <c r="H116" i="3"/>
  <c r="H109" i="3"/>
  <c r="H121" i="3"/>
  <c r="H122" i="3"/>
  <c r="H114" i="3"/>
  <c r="H107" i="3"/>
  <c r="H104" i="3"/>
  <c r="H105" i="3"/>
  <c r="H117" i="3"/>
  <c r="H103" i="3"/>
  <c r="H113" i="3"/>
  <c r="H115" i="3"/>
  <c r="H102" i="3"/>
  <c r="H106" i="3"/>
  <c r="H112" i="3"/>
  <c r="H111" i="3"/>
  <c r="H108" i="3"/>
  <c r="H83" i="3"/>
  <c r="H77" i="3"/>
  <c r="H93" i="3"/>
  <c r="H88" i="3"/>
  <c r="H73" i="3"/>
  <c r="H87" i="3"/>
  <c r="H95" i="3"/>
  <c r="H80" i="3"/>
  <c r="H85" i="3"/>
  <c r="H91" i="3"/>
  <c r="H94" i="3"/>
  <c r="H75" i="3"/>
  <c r="H82" i="3"/>
  <c r="H90" i="3"/>
  <c r="H86" i="3"/>
  <c r="H84" i="3"/>
  <c r="H97" i="3"/>
  <c r="H71" i="3"/>
  <c r="H72" i="3"/>
  <c r="H78" i="3"/>
  <c r="H81" i="3"/>
  <c r="H70" i="3" l="1"/>
  <c r="H74" i="3"/>
  <c r="H76" i="3"/>
  <c r="H79" i="3"/>
  <c r="H89" i="3"/>
  <c r="H68" i="3"/>
  <c r="H98" i="3" l="1"/>
  <c r="H506" i="3"/>
  <c r="H540" i="3"/>
  <c r="H487" i="3"/>
  <c r="H486" i="3"/>
  <c r="H541" i="3"/>
  <c r="H522" i="3"/>
  <c r="H542" i="3"/>
  <c r="H544" i="3"/>
  <c r="H543" i="3"/>
  <c r="H545" i="3"/>
  <c r="H539" i="3"/>
  <c r="H537" i="3"/>
  <c r="H527" i="3"/>
  <c r="H526" i="3"/>
  <c r="H538" i="3"/>
  <c r="H525" i="3"/>
  <c r="H511" i="3"/>
  <c r="H513" i="3"/>
  <c r="H524" i="3"/>
  <c r="H523" i="3"/>
  <c r="H520" i="3"/>
  <c r="H521" i="3"/>
  <c r="H514" i="3"/>
  <c r="H519" i="3"/>
  <c r="H516" i="3"/>
  <c r="H518" i="3"/>
  <c r="H515" i="3"/>
  <c r="H517" i="3"/>
  <c r="H512" i="3"/>
  <c r="H368" i="3" l="1"/>
  <c r="H388" i="3"/>
  <c r="H376" i="3"/>
  <c r="H418" i="3"/>
  <c r="H427" i="3"/>
  <c r="H394" i="3"/>
  <c r="H402" i="3"/>
  <c r="H206" i="3"/>
  <c r="H217" i="3"/>
  <c r="H183" i="3"/>
  <c r="H195" i="3"/>
  <c r="H324" i="3"/>
  <c r="H257" i="3"/>
  <c r="H303" i="3"/>
  <c r="H315" i="3"/>
  <c r="H269" i="3"/>
  <c r="H286" i="3"/>
  <c r="H230" i="3"/>
  <c r="H228" i="3"/>
  <c r="H225" i="3"/>
  <c r="H233" i="3"/>
  <c r="H231" i="3"/>
  <c r="H229" i="3"/>
  <c r="H232" i="3"/>
  <c r="H226" i="3"/>
  <c r="H223" i="3"/>
  <c r="H227" i="3"/>
  <c r="H224" i="3"/>
  <c r="H222" i="3"/>
  <c r="H205" i="3"/>
  <c r="H182" i="3"/>
  <c r="H172" i="3"/>
  <c r="H367" i="3"/>
  <c r="H420" i="3"/>
  <c r="H410" i="3"/>
  <c r="H400" i="3"/>
  <c r="H390" i="3"/>
  <c r="H380" i="3"/>
  <c r="H370" i="3"/>
  <c r="H359" i="3"/>
  <c r="H349" i="3"/>
  <c r="H340" i="3"/>
  <c r="H332" i="3"/>
  <c r="H321" i="3"/>
  <c r="H311" i="3"/>
  <c r="H294" i="3"/>
  <c r="H277" i="3"/>
  <c r="H212" i="3"/>
  <c r="H417" i="3"/>
  <c r="H409" i="3"/>
  <c r="H399" i="3"/>
  <c r="H387" i="3"/>
  <c r="H379" i="3"/>
  <c r="H339" i="3"/>
  <c r="H331" i="3"/>
  <c r="H320" i="3"/>
  <c r="H310" i="3"/>
  <c r="H300" i="3"/>
  <c r="H293" i="3"/>
  <c r="H283" i="3"/>
  <c r="H276" i="3"/>
  <c r="H266" i="3"/>
  <c r="H256" i="3"/>
  <c r="H248" i="3"/>
  <c r="H240" i="3"/>
  <c r="H211" i="3"/>
  <c r="H200" i="3"/>
  <c r="H189" i="3"/>
  <c r="H178" i="3"/>
  <c r="H168" i="3"/>
  <c r="H375" i="3"/>
  <c r="H346" i="3"/>
  <c r="H318" i="3"/>
  <c r="H274" i="3"/>
  <c r="H254" i="3"/>
  <c r="H220" i="3"/>
  <c r="H187" i="3"/>
  <c r="H166" i="3"/>
  <c r="H259" i="3"/>
  <c r="H201" i="3"/>
  <c r="H426" i="3"/>
  <c r="H416" i="3"/>
  <c r="H408" i="3"/>
  <c r="H398" i="3"/>
  <c r="H378" i="3"/>
  <c r="H356" i="3"/>
  <c r="H347" i="3"/>
  <c r="H319" i="3"/>
  <c r="H309" i="3"/>
  <c r="H299" i="3"/>
  <c r="H292" i="3"/>
  <c r="H282" i="3"/>
  <c r="H275" i="3"/>
  <c r="H265" i="3"/>
  <c r="H255" i="3"/>
  <c r="H247" i="3"/>
  <c r="H239" i="3"/>
  <c r="H221" i="3"/>
  <c r="H210" i="3"/>
  <c r="H199" i="3"/>
  <c r="H188" i="3"/>
  <c r="H177" i="3"/>
  <c r="H167" i="3"/>
  <c r="H364" i="3"/>
  <c r="H337" i="3"/>
  <c r="H308" i="3"/>
  <c r="H291" i="3"/>
  <c r="H264" i="3"/>
  <c r="H237" i="3"/>
  <c r="H209" i="3"/>
  <c r="H176" i="3"/>
  <c r="H249" i="3"/>
  <c r="H425" i="3"/>
  <c r="H415" i="3"/>
  <c r="H407" i="3"/>
  <c r="H397" i="3"/>
  <c r="H328" i="3"/>
  <c r="H246" i="3"/>
  <c r="H198" i="3"/>
  <c r="H267" i="3"/>
  <c r="H190" i="3"/>
  <c r="H424" i="3"/>
  <c r="H414" i="3"/>
  <c r="H406" i="3"/>
  <c r="H396" i="3"/>
  <c r="H384" i="3"/>
  <c r="H374" i="3"/>
  <c r="H363" i="3"/>
  <c r="H354" i="3"/>
  <c r="H345" i="3"/>
  <c r="H327" i="3"/>
  <c r="H317" i="3"/>
  <c r="H307" i="3"/>
  <c r="H290" i="3"/>
  <c r="H273" i="3"/>
  <c r="H263" i="3"/>
  <c r="H253" i="3"/>
  <c r="H245" i="3"/>
  <c r="H236" i="3"/>
  <c r="H219" i="3"/>
  <c r="H208" i="3"/>
  <c r="H197" i="3"/>
  <c r="H186" i="3"/>
  <c r="H175" i="3"/>
  <c r="H360" i="3"/>
  <c r="H312" i="3"/>
  <c r="H278" i="3"/>
  <c r="H250" i="3"/>
  <c r="H241" i="3"/>
  <c r="H169" i="3"/>
  <c r="H423" i="3"/>
  <c r="H405" i="3"/>
  <c r="H393" i="3"/>
  <c r="H383" i="3"/>
  <c r="H373" i="3"/>
  <c r="H362" i="3"/>
  <c r="H353" i="3"/>
  <c r="H343" i="3"/>
  <c r="H326" i="3"/>
  <c r="H306" i="3"/>
  <c r="H297" i="3"/>
  <c r="H289" i="3"/>
  <c r="H280" i="3"/>
  <c r="H272" i="3"/>
  <c r="H262" i="3"/>
  <c r="H244" i="3"/>
  <c r="H235" i="3"/>
  <c r="H185" i="3"/>
  <c r="H174" i="3"/>
  <c r="H411" i="3"/>
  <c r="H401" i="3"/>
  <c r="H381" i="3"/>
  <c r="H341" i="3"/>
  <c r="H322" i="3"/>
  <c r="H295" i="3"/>
  <c r="H260" i="3"/>
  <c r="H422" i="3"/>
  <c r="H412" i="3"/>
  <c r="H404" i="3"/>
  <c r="H392" i="3"/>
  <c r="H382" i="3"/>
  <c r="H372" i="3"/>
  <c r="H361" i="3"/>
  <c r="H352" i="3"/>
  <c r="H342" i="3"/>
  <c r="H334" i="3"/>
  <c r="H313" i="3"/>
  <c r="H305" i="3"/>
  <c r="H288" i="3"/>
  <c r="H271" i="3"/>
  <c r="H261" i="3"/>
  <c r="H251" i="3"/>
  <c r="H243" i="3"/>
  <c r="H214" i="3"/>
  <c r="H203" i="3"/>
  <c r="H192" i="3"/>
  <c r="H421" i="3"/>
  <c r="H391" i="3"/>
  <c r="H371" i="3"/>
  <c r="H333" i="3"/>
  <c r="H242" i="3"/>
  <c r="H336" i="3"/>
  <c r="H335" i="3"/>
  <c r="H215" i="3"/>
  <c r="H204" i="3"/>
  <c r="H193" i="3"/>
  <c r="H181" i="3"/>
  <c r="H171" i="3"/>
  <c r="H413" i="3"/>
  <c r="H281" i="3"/>
  <c r="H298" i="3"/>
  <c r="H350" i="3"/>
  <c r="H180" i="3"/>
  <c r="H357" i="3"/>
  <c r="H338" i="3"/>
  <c r="H355" i="3"/>
  <c r="H348" i="3"/>
  <c r="H385" i="3"/>
  <c r="H329" i="3"/>
  <c r="H252" i="3"/>
  <c r="H323" i="3"/>
  <c r="H213" i="3"/>
  <c r="H386" i="3"/>
  <c r="H202" i="3"/>
  <c r="H268" i="3"/>
  <c r="H302" i="3"/>
  <c r="H366" i="3"/>
  <c r="H301" i="3"/>
  <c r="H170" i="3"/>
  <c r="H314" i="3"/>
  <c r="H365" i="3"/>
  <c r="H284" i="3"/>
  <c r="H285" i="3"/>
  <c r="H179" i="3"/>
  <c r="H296" i="3"/>
  <c r="H191" i="3"/>
  <c r="H279" i="3"/>
  <c r="H165" i="3"/>
  <c r="H428" i="3" l="1"/>
  <c r="A458" i="3"/>
  <c r="A616" i="3" l="1"/>
  <c r="A546" i="3"/>
  <c r="A428" i="3"/>
  <c r="A160" i="3"/>
  <c r="A126" i="3"/>
  <c r="A65" i="3"/>
  <c r="H467" i="3" l="1"/>
  <c r="H489" i="3"/>
  <c r="H483" i="3"/>
  <c r="H473" i="3"/>
  <c r="H485" i="3"/>
  <c r="H482" i="3"/>
  <c r="H480" i="3"/>
  <c r="H477" i="3"/>
  <c r="H531" i="3"/>
  <c r="H530" i="3"/>
  <c r="H533" i="3"/>
  <c r="H498" i="3"/>
  <c r="H476" i="3"/>
  <c r="H484" i="3"/>
  <c r="H481" i="3"/>
  <c r="H478" i="3"/>
  <c r="H472" i="3"/>
  <c r="H534" i="3"/>
  <c r="H532" i="3"/>
  <c r="H468" i="3"/>
  <c r="H529" i="3"/>
  <c r="H535" i="3"/>
  <c r="H475" i="3"/>
  <c r="H470" i="3"/>
  <c r="H499" i="3"/>
  <c r="H465" i="3"/>
  <c r="H474" i="3"/>
  <c r="H469" i="3"/>
  <c r="H479" i="3"/>
  <c r="H490" i="3"/>
  <c r="H536" i="3"/>
  <c r="H497" i="3"/>
  <c r="H496" i="3"/>
  <c r="H495" i="3"/>
  <c r="H494" i="3"/>
  <c r="H466" i="3"/>
  <c r="H464" i="3"/>
  <c r="H492" i="3"/>
  <c r="H491" i="3"/>
  <c r="H471" i="3"/>
  <c r="H493" i="3"/>
  <c r="H550" i="3"/>
  <c r="H553" i="3"/>
  <c r="H554" i="3"/>
  <c r="H555" i="3"/>
  <c r="H552" i="3"/>
  <c r="H551" i="3"/>
  <c r="H546" i="3" l="1"/>
  <c r="H120" i="3"/>
  <c r="H123" i="3"/>
  <c r="H124" i="3"/>
  <c r="H125" i="3"/>
  <c r="H119" i="3"/>
  <c r="H126" i="3" l="1"/>
  <c r="H151" i="3"/>
  <c r="H133" i="3"/>
  <c r="H142" i="3"/>
  <c r="H129" i="3"/>
  <c r="H136" i="3"/>
  <c r="H140" i="3"/>
  <c r="H130" i="3"/>
  <c r="H137" i="3"/>
  <c r="H132" i="3"/>
  <c r="H138" i="3"/>
  <c r="H139" i="3"/>
  <c r="H141" i="3"/>
  <c r="H155" i="3"/>
  <c r="H157" i="3"/>
  <c r="H156" i="3"/>
  <c r="H150" i="3"/>
  <c r="H149" i="3"/>
  <c r="H148" i="3"/>
  <c r="H158" i="3"/>
  <c r="H159" i="3"/>
  <c r="H135" i="3"/>
  <c r="H153" i="3"/>
  <c r="H152" i="3"/>
  <c r="H147" i="3"/>
  <c r="H154" i="3"/>
  <c r="H145" i="3"/>
  <c r="H134" i="3"/>
  <c r="H549" i="3"/>
  <c r="H556" i="3" s="1"/>
  <c r="H160" i="3" l="1"/>
  <c r="H442" i="3"/>
  <c r="H433" i="3"/>
  <c r="H440" i="3" l="1"/>
  <c r="H435" i="3"/>
  <c r="H434" i="3"/>
  <c r="H432" i="3"/>
  <c r="H458" i="3" s="1"/>
  <c r="H608" i="3" l="1"/>
  <c r="H607" i="3"/>
  <c r="H603" i="3"/>
  <c r="H610" i="3"/>
  <c r="H615" i="3"/>
  <c r="H606" i="3"/>
  <c r="H613" i="3"/>
  <c r="H604" i="3"/>
  <c r="H612" i="3"/>
  <c r="H609" i="3"/>
  <c r="H611" i="3"/>
  <c r="H616" i="3" l="1"/>
  <c r="H37" i="3" l="1"/>
  <c r="H36" i="3"/>
  <c r="AH21" i="78" l="1"/>
  <c r="AH65" i="78" s="1"/>
  <c r="AN21" i="78"/>
  <c r="AP21" i="78"/>
  <c r="AP65" i="78" s="1"/>
  <c r="AJ21" i="78"/>
  <c r="AJ65" i="78" s="1"/>
  <c r="AL21" i="78"/>
  <c r="AL65" i="78" s="1"/>
  <c r="AR21" i="78"/>
  <c r="AR65" i="78" s="1"/>
  <c r="X21" i="78"/>
  <c r="X65" i="78" s="1"/>
  <c r="Z21" i="78"/>
  <c r="Z65" i="78" s="1"/>
  <c r="AB21" i="78"/>
  <c r="AB65" i="78" s="1"/>
  <c r="AD21" i="78"/>
  <c r="AD65" i="78" s="1"/>
  <c r="AF21" i="78"/>
  <c r="AF65" i="78" s="1"/>
  <c r="H23" i="3"/>
  <c r="H24" i="3"/>
  <c r="H26" i="3"/>
  <c r="H50" i="3"/>
  <c r="H51" i="3"/>
  <c r="H43" i="3"/>
  <c r="H61" i="3"/>
  <c r="H41" i="3"/>
  <c r="H44" i="3"/>
  <c r="H27" i="3"/>
  <c r="H56" i="3"/>
  <c r="H53" i="3"/>
  <c r="H55" i="3"/>
  <c r="H38" i="3"/>
  <c r="H31" i="3"/>
  <c r="H62" i="3"/>
  <c r="H60" i="3"/>
  <c r="H29" i="3"/>
  <c r="H58" i="3"/>
  <c r="H57" i="3"/>
  <c r="H40" i="3"/>
  <c r="H42" i="3"/>
  <c r="H35" i="3"/>
  <c r="H63" i="3"/>
  <c r="H54" i="3"/>
  <c r="H46" i="3"/>
  <c r="H34" i="3"/>
  <c r="H45" i="3"/>
  <c r="H20" i="3"/>
  <c r="H25" i="3"/>
  <c r="H49" i="3"/>
  <c r="H32" i="3"/>
  <c r="H28" i="3"/>
  <c r="H48" i="3"/>
  <c r="H59" i="3"/>
  <c r="H30" i="3"/>
  <c r="H39" i="3"/>
  <c r="H52" i="3"/>
  <c r="H22" i="3"/>
  <c r="H21" i="3"/>
  <c r="H64" i="3"/>
  <c r="F21" i="78"/>
  <c r="N21" i="78"/>
  <c r="N65" i="78" s="1"/>
  <c r="C65" i="78"/>
  <c r="D21" i="78" s="1"/>
  <c r="V21" i="78"/>
  <c r="V65" i="78" s="1"/>
  <c r="H21" i="78"/>
  <c r="H65" i="78" s="1"/>
  <c r="P21" i="78"/>
  <c r="P65" i="78" s="1"/>
  <c r="J21" i="78"/>
  <c r="J65" i="78" s="1"/>
  <c r="L21" i="78"/>
  <c r="L65" i="78" s="1"/>
  <c r="T21" i="78"/>
  <c r="T65" i="78" s="1"/>
  <c r="AN65" i="78"/>
  <c r="R21" i="78"/>
  <c r="R65" i="78" s="1"/>
  <c r="H65" i="3" l="1"/>
  <c r="I65" i="3"/>
  <c r="M65" i="78"/>
  <c r="AO65" i="78"/>
  <c r="AA65" i="78"/>
  <c r="W65" i="78"/>
  <c r="Q65" i="78"/>
  <c r="F65" i="78"/>
  <c r="O65" i="78"/>
  <c r="G65" i="78"/>
  <c r="I65" i="78"/>
  <c r="AK65" i="78"/>
  <c r="S65" i="78"/>
  <c r="AI65" i="78"/>
  <c r="D62" i="78"/>
  <c r="D52" i="78"/>
  <c r="D19" i="78"/>
  <c r="C66" i="78"/>
  <c r="D63" i="78"/>
  <c r="D61" i="78"/>
  <c r="D46" i="78"/>
  <c r="D59" i="78"/>
  <c r="D53" i="78"/>
  <c r="D25" i="78"/>
  <c r="D40" i="78"/>
  <c r="D54" i="78"/>
  <c r="D28" i="78"/>
  <c r="D31" i="78"/>
  <c r="D36" i="78"/>
  <c r="D42" i="78"/>
  <c r="D23" i="78"/>
  <c r="D47" i="78"/>
  <c r="D41" i="78"/>
  <c r="D51" i="78"/>
  <c r="D57" i="78"/>
  <c r="D48" i="78"/>
  <c r="D30" i="78"/>
  <c r="D37" i="78"/>
  <c r="D26" i="78"/>
  <c r="D32" i="78"/>
  <c r="D39" i="78"/>
  <c r="D43" i="78"/>
  <c r="D56" i="78"/>
  <c r="D20" i="78"/>
  <c r="D34" i="78"/>
  <c r="D50" i="78"/>
  <c r="D29" i="78"/>
  <c r="D38" i="78"/>
  <c r="D44" i="78"/>
  <c r="D35" i="78"/>
  <c r="K65" i="78"/>
  <c r="U65" i="78"/>
  <c r="I126" i="3"/>
  <c r="I546" i="3"/>
  <c r="I98" i="3"/>
  <c r="I599" i="3"/>
  <c r="I556" i="3"/>
  <c r="I428" i="3"/>
  <c r="I616" i="3"/>
  <c r="I160" i="3"/>
  <c r="I458" i="3"/>
  <c r="AC65" i="78"/>
  <c r="AE65" i="78"/>
  <c r="AQ65" i="78"/>
  <c r="AM65" i="78"/>
  <c r="Y65" i="78"/>
  <c r="AG65" i="78"/>
  <c r="I618" i="3" l="1"/>
  <c r="F66" i="78"/>
  <c r="H66" i="78" s="1"/>
  <c r="E65" i="78"/>
  <c r="E66" i="78" s="1"/>
  <c r="D65" i="78"/>
  <c r="D66" i="78" s="1"/>
  <c r="G66" i="78" l="1"/>
  <c r="J66" i="78"/>
  <c r="I66" i="78" l="1"/>
  <c r="L66" i="78"/>
  <c r="K66" i="78" l="1"/>
  <c r="N66" i="78"/>
  <c r="M66" i="78" l="1"/>
  <c r="P66" i="78"/>
  <c r="O66" i="78" l="1"/>
  <c r="R66" i="78"/>
  <c r="Q66" i="78" l="1"/>
  <c r="T66" i="78"/>
  <c r="S66" i="78" l="1"/>
  <c r="V66" i="78"/>
  <c r="U66" i="78" l="1"/>
  <c r="X66" i="78"/>
  <c r="W66" i="78" l="1"/>
  <c r="Z66" i="78"/>
  <c r="Y66" i="78" l="1"/>
  <c r="AB66" i="78"/>
  <c r="AA66" i="78" l="1"/>
  <c r="AD66" i="78"/>
  <c r="AC66" i="78" l="1"/>
  <c r="AF66" i="78"/>
  <c r="AE66" i="78" l="1"/>
  <c r="AH66" i="78"/>
  <c r="AG66" i="78" l="1"/>
  <c r="AJ66" i="78"/>
  <c r="AI66" i="78" l="1"/>
  <c r="AL66" i="78"/>
  <c r="AK66" i="78" l="1"/>
  <c r="AN66" i="78"/>
  <c r="AM66" i="78" l="1"/>
  <c r="AP66" i="78"/>
  <c r="AO66" i="78" l="1"/>
  <c r="AR66" i="78"/>
  <c r="AQ66" i="78" l="1"/>
</calcChain>
</file>

<file path=xl/sharedStrings.xml><?xml version="1.0" encoding="utf-8"?>
<sst xmlns="http://schemas.openxmlformats.org/spreadsheetml/2006/main" count="1965" uniqueCount="1082">
  <si>
    <t>PREFEITURA MUNICIPAL DE BALNEÁRIO CAMBORIÚ</t>
  </si>
  <si>
    <t>Item</t>
  </si>
  <si>
    <t>unid.</t>
  </si>
  <si>
    <t>m</t>
  </si>
  <si>
    <t>m2</t>
  </si>
  <si>
    <t>kg</t>
  </si>
  <si>
    <t>Luva de conexão p/ eletroduto tipo corrugado 4" PEAD</t>
  </si>
  <si>
    <t>Luva de conexão p/ eletroduto tipo corrugado 2" PEAD</t>
  </si>
  <si>
    <t>Luva de conexão p/ eletroduto tipo corrugado 1" PEAD</t>
  </si>
  <si>
    <t>Luva de conexão p/ eletroduto tipo corrugado 1.1/2" PEAD</t>
  </si>
  <si>
    <t>Revestimento c/ placa cimentícia vibro-prensada de alta resistência (sem perdas), inclusive rejunte. Fornecimento</t>
  </si>
  <si>
    <t>ESTADO DE SANTA CATARINA</t>
  </si>
  <si>
    <t>3.1</t>
  </si>
  <si>
    <t>3.2</t>
  </si>
  <si>
    <t>5.1</t>
  </si>
  <si>
    <t>5.2</t>
  </si>
  <si>
    <t>5.4</t>
  </si>
  <si>
    <t>NOVA ORLA DE BALNEÁRIO CAMBORIÚ - PARQUE LINEAR DA PRAIA CENTRAL</t>
  </si>
  <si>
    <t>ORÇAMENTO ESTIMATIVO - LOTE 01 - PARQUE "CONCRETO"</t>
  </si>
  <si>
    <r>
      <t>Objeto:</t>
    </r>
    <r>
      <rPr>
        <b/>
        <sz val="9"/>
        <rFont val="Arial"/>
        <family val="2"/>
      </rPr>
      <t xml:space="preserve"> (Lote 01 - Parque "Concreto") Projeto de Intervenção Urbana e Paisagística</t>
    </r>
  </si>
  <si>
    <r>
      <t xml:space="preserve">Localização: </t>
    </r>
    <r>
      <rPr>
        <b/>
        <sz val="9"/>
        <rFont val="Arial"/>
        <family val="2"/>
      </rPr>
      <t>Parque Linear da Praia Central - Trecho Sul - estacas 4+250 a 4+992,40 / 5+230 a 5+780</t>
    </r>
  </si>
  <si>
    <t>Extensão total:</t>
  </si>
  <si>
    <r>
      <t xml:space="preserve">Tipo de Serviço: </t>
    </r>
    <r>
      <rPr>
        <b/>
        <sz val="9"/>
        <rFont val="Arial"/>
        <family val="2"/>
      </rPr>
      <t>Reurbanização de parque linear, com infra-estruturas diversas, sistema de drenagem, pavimentação e sinalização viária</t>
    </r>
  </si>
  <si>
    <t>Área total:</t>
  </si>
  <si>
    <t>m²</t>
  </si>
  <si>
    <t>BDI de Execução:</t>
  </si>
  <si>
    <t>BDI de Fornecimento:</t>
  </si>
  <si>
    <t>Descrição</t>
  </si>
  <si>
    <t>Quantidade Original</t>
  </si>
  <si>
    <t>Unid.</t>
  </si>
  <si>
    <t>Custo Unitário (R$)</t>
  </si>
  <si>
    <t>Preço Unitário (R$)</t>
  </si>
  <si>
    <t>Preço Sub-Item (R$)</t>
  </si>
  <si>
    <t>%
do item</t>
  </si>
  <si>
    <t>%
do total</t>
  </si>
  <si>
    <t>SERVIÇOS PRELIMINARES</t>
  </si>
  <si>
    <t>1.1</t>
  </si>
  <si>
    <t>Canteiro de Obras (Trecho 4+250 até 4+992,40 / 742,40m)</t>
  </si>
  <si>
    <t>1.1.1</t>
  </si>
  <si>
    <t>Ligação provisória de água, inclusive hidrômetro medidor e mureta</t>
  </si>
  <si>
    <t>1.1.2</t>
  </si>
  <si>
    <t>Ligação provisória de esgoto sanitário a rede existente</t>
  </si>
  <si>
    <t>1.1.3</t>
  </si>
  <si>
    <t>Escavação manual de vala, com profundidade de até 1,30m, inclusive reaterro manual com compactador de solo de percurssão</t>
  </si>
  <si>
    <t>m3</t>
  </si>
  <si>
    <t>1.1.4</t>
  </si>
  <si>
    <t>Ligação provisória de energia elétrica, inclusive poste, caixa de medição</t>
  </si>
  <si>
    <t>1.1.5</t>
  </si>
  <si>
    <t>Placa de obra, 4x2m, plotagem sobre chapa de aço galvanizado e estrutura de madeira. Fornecimento e Instalação</t>
  </si>
  <si>
    <t>1.1.6</t>
  </si>
  <si>
    <t>Fornecimento e execução de tapume com chapa compensada resinada, inclusive pintura, pilaretes e travessas. h=2,20m .</t>
  </si>
  <si>
    <t>1.1.7</t>
  </si>
  <si>
    <t>Fornecimento e execução de tapume com chapa compensada resinada, inclusive pintura, pilaretes e travessas. h=1,10m .</t>
  </si>
  <si>
    <t>1.1.8</t>
  </si>
  <si>
    <t>Fornecimento e execução de tela malha 10x5cm de aço galvanizado c/ revestimento em pvc, fixado a estrutura de tapume h=1,10m .</t>
  </si>
  <si>
    <t>1.1.9</t>
  </si>
  <si>
    <t>Dobradiça de porteira tipo ferradura  nº5. Fornecimento</t>
  </si>
  <si>
    <t>1.1.10</t>
  </si>
  <si>
    <t>Adesivamento promocional de tapume (01  face). h=2m (Reutilizável até 3 vezes - com depreciação 20% por deslocamento)</t>
  </si>
  <si>
    <t>1.1.11</t>
  </si>
  <si>
    <t>Chapa pvc 2mm c/ plotagem impressa adesiva,  p/ divulgação de implantação do projeto a transeuntes.</t>
  </si>
  <si>
    <t>1.1.12</t>
  </si>
  <si>
    <t xml:space="preserve">Cavalete em madeira p/ suporte de chapa de pvc, c/ plotagem de implantação da obra. Fornecimento e execução, inclusive pintura </t>
  </si>
  <si>
    <t>unid</t>
  </si>
  <si>
    <t>1.1.13</t>
  </si>
  <si>
    <t>Refletor LED 200W IP68, instalado em poste de aço galvanizado 12m, fixado em base de concreto, incluindo instalações e fiação</t>
  </si>
  <si>
    <t>1.2</t>
  </si>
  <si>
    <t>Canteiro de Obras (Trecho 5+230 até 5+780 - 550,00m)</t>
  </si>
  <si>
    <t>1.2.1</t>
  </si>
  <si>
    <t>1.2.2</t>
  </si>
  <si>
    <t>1.2.3</t>
  </si>
  <si>
    <t>1.2.4</t>
  </si>
  <si>
    <t>1.2.5</t>
  </si>
  <si>
    <t>1.2.6</t>
  </si>
  <si>
    <t>1.2.7</t>
  </si>
  <si>
    <t>1.2.8</t>
  </si>
  <si>
    <t>Fornecimento e execução de tapume com tela malha 10x5cm de aço galvanizado c/ revestimento em pvc, fixado a pilaretes de madeira c grampos p/ cerca. h=1,10m .</t>
  </si>
  <si>
    <t>1.2.9</t>
  </si>
  <si>
    <t>1.2.10</t>
  </si>
  <si>
    <t>1.2.11</t>
  </si>
  <si>
    <t>Chapa pvc dupla c/ plotagem impressa adesiva,  p/ divulgação de implantação do projeto a transeuntes.</t>
  </si>
  <si>
    <t>1.2.12</t>
  </si>
  <si>
    <t>1.2.13</t>
  </si>
  <si>
    <t>1.3</t>
  </si>
  <si>
    <t>Administração local da obra</t>
  </si>
  <si>
    <t>1.3.1</t>
  </si>
  <si>
    <t xml:space="preserve">Container 20" p/ almoxarifado </t>
  </si>
  <si>
    <t>unid/mês</t>
  </si>
  <si>
    <t>1.3.2</t>
  </si>
  <si>
    <t xml:space="preserve">Container 20" p/ vestiário/conjunto sanitário </t>
  </si>
  <si>
    <t>1.3.3</t>
  </si>
  <si>
    <t xml:space="preserve">Container 20" p/ refeitório </t>
  </si>
  <si>
    <t>1.3.4</t>
  </si>
  <si>
    <t xml:space="preserve">Container 40" p/ escritório central </t>
  </si>
  <si>
    <t>1.3.5</t>
  </si>
  <si>
    <t>Mobilização/desmobilização de contêiner, incluindo deslocamento no canteiro</t>
  </si>
  <si>
    <t>1.3.6</t>
  </si>
  <si>
    <t>Guarita Externa (1 em cada canteiro)</t>
  </si>
  <si>
    <t>1.3.7</t>
  </si>
  <si>
    <t>Vigia (c/ encargos complementares) (1 em cada canteiro)</t>
  </si>
  <si>
    <t>1.3.8</t>
  </si>
  <si>
    <t>Sistema de segurança e monitoramento de obra, incluindo 08 câmeras externas HIKVision DS-2CD1101-I ou similar, computador de monitoramento com licensa de software, roteador e poste de aço galvanizado 12m, inclusive base de concreto. Fornecimento e instalação</t>
  </si>
  <si>
    <t>1.3.9</t>
  </si>
  <si>
    <t>Equipe de topografia para acompanhamento e conferência, inclusive equipamento</t>
  </si>
  <si>
    <t>mês</t>
  </si>
  <si>
    <t>1.3.10</t>
  </si>
  <si>
    <t>Equipe de Serviços Especializados em Segurança e Medicina do Trabalho – SESMT, composta por 01 Técnico em Segurança de Trabalho e 01  Engenheiro de Segurança de Trabalho</t>
  </si>
  <si>
    <t>1.3.11</t>
  </si>
  <si>
    <t>Equipe de serviços de limpeza e manutenção permanente, composta por 01 servente e 01 encarregado geral</t>
  </si>
  <si>
    <t>1.3.12</t>
  </si>
  <si>
    <t>Fechamento de via c/ cavalete</t>
  </si>
  <si>
    <t>1.3.13</t>
  </si>
  <si>
    <t xml:space="preserve">Dispositivo de direcionamento ou bloqueio tipo tela plástica alaranjada com suporte móvel fixo em concreto, p/ fechamento de acesso. </t>
  </si>
  <si>
    <t>1.3.14</t>
  </si>
  <si>
    <t>Engenheiro civil com encargos complementares</t>
  </si>
  <si>
    <t>1.3.15</t>
  </si>
  <si>
    <t>Encarregado geral de obras com encargos complementares</t>
  </si>
  <si>
    <t>1.3.16</t>
  </si>
  <si>
    <t>Veículo leve com caçamba - 53cv (2,2h/dia)</t>
  </si>
  <si>
    <t>h</t>
  </si>
  <si>
    <t>1.3.17</t>
  </si>
  <si>
    <t>Mobilização e desmobilização de obra em centro urbano ou região limítrofe, com valor acima de R$3.000.000,01.</t>
  </si>
  <si>
    <t>%</t>
  </si>
  <si>
    <t>REMOÇÕES E DEMOLIÇÕES</t>
  </si>
  <si>
    <t>2.1</t>
  </si>
  <si>
    <t>(Passeio) Remoção de pavimento intertravado em pedra portuguesa, c/ reaproveitamento</t>
  </si>
  <si>
    <r>
      <t>m</t>
    </r>
    <r>
      <rPr>
        <b/>
        <sz val="9"/>
        <rFont val="Arial"/>
        <family val="2"/>
      </rPr>
      <t>²</t>
    </r>
  </si>
  <si>
    <t>2.2</t>
  </si>
  <si>
    <t>(Passeio) Remoção e recomposição de pavimento intertravado em pedra portuguesa, c/ reaproveitamento</t>
  </si>
  <si>
    <t>2.3</t>
  </si>
  <si>
    <t xml:space="preserve">(Pista de rolamento) Demolição de pavimento asfáltico </t>
  </si>
  <si>
    <t>2.4</t>
  </si>
  <si>
    <t>(Pista de rolamento) Fresagem de pavimento asfáltico (e=4cm)</t>
  </si>
  <si>
    <t>2.5</t>
  </si>
  <si>
    <t>(Quiosque) Demolição de radier em concreto armado</t>
  </si>
  <si>
    <t>m³</t>
  </si>
  <si>
    <t>2.6</t>
  </si>
  <si>
    <t>(Quiosque) Demolição de alvenaria (área de parede)</t>
  </si>
  <si>
    <t>2.7</t>
  </si>
  <si>
    <t>(Quiosque) Remoção de cobertura</t>
  </si>
  <si>
    <t>2.8</t>
  </si>
  <si>
    <t>(Mureta da praia) Demolição de estrutura de contenção até h=1,5m de altura</t>
  </si>
  <si>
    <t>2.9</t>
  </si>
  <si>
    <t>(Piso/Academia/Deck Sul) Demolição de deck em madeira</t>
  </si>
  <si>
    <t>2.10</t>
  </si>
  <si>
    <t>(Chuveiro) Remoção de chuveiro em poste de concreto</t>
  </si>
  <si>
    <t>2.11</t>
  </si>
  <si>
    <t>(Chuveiro) Demolição de base de concreto</t>
  </si>
  <si>
    <t>2.12</t>
  </si>
  <si>
    <t xml:space="preserve">(Lixeira) Remoção de lixeira em poste c/ reaproveitamento </t>
  </si>
  <si>
    <t>2.13</t>
  </si>
  <si>
    <t>(Banco) Remoção de banco c/ reaproveitamento</t>
  </si>
  <si>
    <t>2.14</t>
  </si>
  <si>
    <t>(Caixa) Demolição de caixa enterrada em concreto/alvenaria</t>
  </si>
  <si>
    <t>2.15</t>
  </si>
  <si>
    <t>(Sinalização) Remoção de placa de sinalização, c/ reaproveitamento</t>
  </si>
  <si>
    <t>2.16</t>
  </si>
  <si>
    <t>(Poste) Remoção com reaproveitamento e relocação de poste de iluminação com guindaste hidráulico, fornecimento de materiais e execução, inclusive execução de base de concreto, caixas de passagem e eletroduto, assentamento, montagem e recomposiçao do piso</t>
  </si>
  <si>
    <t>2.17</t>
  </si>
  <si>
    <t>(Deck) Remoção de régua de madeira sem reaproveitamento</t>
  </si>
  <si>
    <t>2.18</t>
  </si>
  <si>
    <t>Remoção de meio fio pré-moldado de concreto</t>
  </si>
  <si>
    <t>2.19</t>
  </si>
  <si>
    <t>Remoção de Painel Elétrico, com reaproveitamento</t>
  </si>
  <si>
    <t>2.20</t>
  </si>
  <si>
    <t>Remoção de Totem, com reaproveitamento</t>
  </si>
  <si>
    <t>2.21</t>
  </si>
  <si>
    <t>Remoção de Totem Câmera, com reaproveitamento</t>
  </si>
  <si>
    <t>2.22</t>
  </si>
  <si>
    <t>Transporte de entulhos c/ empolamento 50% para pátio da Secretaria de Obras (DMT=6km)</t>
  </si>
  <si>
    <t>m³xKm</t>
  </si>
  <si>
    <t>2.23</t>
  </si>
  <si>
    <t>Remoção de Hidrômetros, sem reaproveitamento</t>
  </si>
  <si>
    <t>2.24</t>
  </si>
  <si>
    <t>(Conformação) Demolição de piso de concreto (8cm)</t>
  </si>
  <si>
    <t>2.25</t>
  </si>
  <si>
    <t>(Conformação) Escavaçao e carga de material de 1ª categoria (bica corrida), utilizando trator de esteira com lâmina, pá carregadeira e retroescavadeira (10cm)</t>
  </si>
  <si>
    <t>2.26</t>
  </si>
  <si>
    <t xml:space="preserve">(Conformação) Demolição de pavimento asfáltico  </t>
  </si>
  <si>
    <t>2.27</t>
  </si>
  <si>
    <t>(Conformação) Demolição de viga de concreto 10x40cm</t>
  </si>
  <si>
    <t>2.28</t>
  </si>
  <si>
    <t xml:space="preserve">(Conformação) Demolição de viga de concreto 20x40cm </t>
  </si>
  <si>
    <t>2.29</t>
  </si>
  <si>
    <t xml:space="preserve">(Conformação) Limpeza manual de vegetação com enxada </t>
  </si>
  <si>
    <t>2.30</t>
  </si>
  <si>
    <t xml:space="preserve">(Conformação) Demolição de banco de concreto </t>
  </si>
  <si>
    <t>SERVIÇOS DE CONTENÇÃO E TERRAPLENAGEM</t>
  </si>
  <si>
    <t>Estrutura especial de contenção</t>
  </si>
  <si>
    <t>3.1.1</t>
  </si>
  <si>
    <t>Escoramento contínuo de vala</t>
  </si>
  <si>
    <t>3.1.2</t>
  </si>
  <si>
    <t>Escavação material de 1a. Categoria reservado no canteiro para reaproveitamento no reaterro</t>
  </si>
  <si>
    <t>3.1.3</t>
  </si>
  <si>
    <t>Base - enrocamento de pedra, fornecimento de material e execução</t>
  </si>
  <si>
    <t>3.1.4</t>
  </si>
  <si>
    <t>Camada de bloqueio, fornecimento de material e execução</t>
  </si>
  <si>
    <t>3.1.5</t>
  </si>
  <si>
    <t>Lastro de concreto magro, fornecimetno de material e execução</t>
  </si>
  <si>
    <t>3.1.6</t>
  </si>
  <si>
    <t>Transporte comercial de pedras, DMT 30km</t>
  </si>
  <si>
    <t>m³xkm</t>
  </si>
  <si>
    <t>3.1.7</t>
  </si>
  <si>
    <t>Rebaixamento de lençol freático com ponteiras filtrantes a vácuo (considerando o perímetro da área de trabalho). Fornecimento de todos os materiais, equipamentos, instalação e despesas de operação.</t>
  </si>
  <si>
    <t>3.1.8</t>
  </si>
  <si>
    <t>Instalação provisória de tubulação de drenagem 150mm, incluindo remoção e recomposição de calçada em pedra portuguesa</t>
  </si>
  <si>
    <t>3.1.9</t>
  </si>
  <si>
    <t>Instalação provisória de tubulação de drenagem 150mm, incluindo remoção e recomposição de pavimento asfáltico</t>
  </si>
  <si>
    <t>3.1.10</t>
  </si>
  <si>
    <t>Fabricação, montagem e desmontagem de forma para bloco, em chapa de madeira compensada resinada e=17mm, duas utilizações</t>
  </si>
  <si>
    <t>3.1.11</t>
  </si>
  <si>
    <t>Concreto para execução do muro de contenção com concreto simples usinado fck=40MPa, bombeado, lançado e adensado.</t>
  </si>
  <si>
    <t>3.1.12</t>
  </si>
  <si>
    <t xml:space="preserve">Armação aço CA - 50 8,0 mm para estrutura de concreto armado, inclusive corte, dobragem, montagem e colocação de ferragens nas formas </t>
  </si>
  <si>
    <t>3.1.13</t>
  </si>
  <si>
    <t>Armação aço CA - 50 12,5 mm para estrutura de concreto armado, inclusive corte, dobragem, montagem e colocação de ferragens nas formas</t>
  </si>
  <si>
    <t>3.1.14</t>
  </si>
  <si>
    <t>Reaterro com material local (da escavação) com auxílio de retroescavadeira e placa vibratória</t>
  </si>
  <si>
    <t>3.1.15</t>
  </si>
  <si>
    <t>Carga manobra e descarga de solos granulares em caminhão basculante 6m³, carga com escavadeira hidráulica</t>
  </si>
  <si>
    <t>3.1.16</t>
  </si>
  <si>
    <t>Espalhamento de areia com trator de esteiras</t>
  </si>
  <si>
    <t>Terraplenagem</t>
  </si>
  <si>
    <t>3.2.1</t>
  </si>
  <si>
    <t xml:space="preserve">(Via) Escavação e carga de material de 1ª categoria base e subleito), utilizando trator de esteira com lâmina, pá carregadeira e retroescavadeira </t>
  </si>
  <si>
    <t>3.2.2</t>
  </si>
  <si>
    <t>(Via) Reaterro compactado com material escavado</t>
  </si>
  <si>
    <t>3.2.3</t>
  </si>
  <si>
    <t>(Via)  Carga manobra e descarga de solos c/ 25% de empolamento</t>
  </si>
  <si>
    <t>3.2.4</t>
  </si>
  <si>
    <t>(Via) Transporte do material excedente para bota-fora (DMT=6km) c/ 25% de empolamento</t>
  </si>
  <si>
    <t>3.2.5</t>
  </si>
  <si>
    <t>(Areia) Escavação e carga de material de 1ª categoria, utilizando trator de esteira com lâmina, pá carregadeira e retroescavadeira</t>
  </si>
  <si>
    <t>3.2.6</t>
  </si>
  <si>
    <t>(Areia) Reaterro compactado com material escavado</t>
  </si>
  <si>
    <t>3.2.7</t>
  </si>
  <si>
    <t>(Areia) Espalhamento, compactação e carga de material de 1ª categoria (areia), utilizando trator de esteira com lâmina, pá carregadeira e retroescavadeira (empolamento 11%)</t>
  </si>
  <si>
    <t>DRENAGEM PLUVIAL</t>
  </si>
  <si>
    <t>4.1</t>
  </si>
  <si>
    <t>Escavação mecânizada de vala com profundidade média de 1,5m, com escavadeira hidráulica, em solo de 1ª categoria</t>
  </si>
  <si>
    <t>4.2</t>
  </si>
  <si>
    <t>Execução e compactação de aterro em valas, com solo predominantemente arenoso, com material reaproveitado da escavação.</t>
  </si>
  <si>
    <t>4.3</t>
  </si>
  <si>
    <t>Espalhamento mecânico de material arenoso reaproveitável (areia) ao longo da obra</t>
  </si>
  <si>
    <t>4.4</t>
  </si>
  <si>
    <t>Carga, manobra e descarga e material excedente das escavações (não reaproveitável)</t>
  </si>
  <si>
    <t>4.5</t>
  </si>
  <si>
    <t>Transporte do material excedente para bota-fora (DMT=6km)</t>
  </si>
  <si>
    <t>4.6</t>
  </si>
  <si>
    <t>Berço de areia grossa para assentamento dos tubos de PVC-R, compactação mecânica.</t>
  </si>
  <si>
    <t>4.7</t>
  </si>
  <si>
    <t>Berço de pó-de-pedra para assentamento dos tubos de PEAD ADS, compactação mecânica.</t>
  </si>
  <si>
    <t>4.8</t>
  </si>
  <si>
    <t>Lastro de brita n.º 01, compactação mecânica para execução das canaletas de drenagem</t>
  </si>
  <si>
    <t>4.9</t>
  </si>
  <si>
    <t>Transporte de material granular com caminhão basculante de 6m³, em via urbana pavimentada, DMT=30km</t>
  </si>
  <si>
    <t>4.10</t>
  </si>
  <si>
    <t>Pranchão em madeira de 3º qualidade, largura de 30cm e espessura de 2,5cm para assentamento dos tubos</t>
  </si>
  <si>
    <t>4.11</t>
  </si>
  <si>
    <t>Concreto usinado C-30 para envelopamento das canaletas de drenagem, inclusive bombeamento e execução.</t>
  </si>
  <si>
    <t>4.12</t>
  </si>
  <si>
    <t>Fornecimento e assentamento de Tubo corrugado parede dupla PEAD, D=300mm (12"), para sistemas de drenagem pluvial, Tigre-ADS N-12 ou similar, inclusive emendas e acessórios</t>
  </si>
  <si>
    <t>4.13</t>
  </si>
  <si>
    <t>Fornecimento a assentamento de Tubo de PVC reforçado DN100mm, para sistemas de drenagem pluvial, Vinilfort ou similar, inclusive conexões e acessórios</t>
  </si>
  <si>
    <t>4.14</t>
  </si>
  <si>
    <t>Fornecimento a assentamento de Tubo de PVC reforçado DN150mm, para sistemas de drenagem pluvial, Vinilfort ou similar, inclusive conexões e acessórios</t>
  </si>
  <si>
    <t>4.15</t>
  </si>
  <si>
    <t xml:space="preserve">Fornecimento de Canal de Drenagem (TP-01) fabricada em concreto polímero, sem grelha, classe de carga até D400 (40 Ton),  comprimento total de 1000 mm, seção nominal de 150x200 mm. </t>
  </si>
  <si>
    <t>4.16</t>
  </si>
  <si>
    <t xml:space="preserve">Fornecimento de Grelha em formato “L” deverá ser em aço inoxidável AISI 304, de classe de carga mínima C250 (25 Ton), para encaixe superior na canaleta de drenagem TP-01. 
</t>
  </si>
  <si>
    <t>4.17</t>
  </si>
  <si>
    <t>Assentamento e montagem de canaleta de drenagem TP-01, inclusive preparo e tratamento das juntas. Exclusive escavação, lastro de brita, berço de concreto e reaterro.</t>
  </si>
  <si>
    <t>4.18</t>
  </si>
  <si>
    <t>Fornecimeto de Canal de Drenagem Monobloco (TP-02), fabricado em concreto polímero, de classe de carga até D400 (40 Ton), monolítico com grelha integrada também em concreto polímero. Comprimento total de 1000 mm, dimensões internas 100x150mm.</t>
  </si>
  <si>
    <t>4.19</t>
  </si>
  <si>
    <t>Assentamento e montagem de canaleta de drenagem TP-02, inclusive preparo e tratamento das juntas. Exclusive escavação, lastro de brita, berço de concreto e reaterro.</t>
  </si>
  <si>
    <t>4.20</t>
  </si>
  <si>
    <t>CAG - Caixa de areia em PVC 300mm, saída DN100, com grelha reforçada e instalação de manta geotêxtil e brita n.º02. Fornecimento e instalação.</t>
  </si>
  <si>
    <t>4.21</t>
  </si>
  <si>
    <t>BLG - Boca-de-lobo pré-fabricada em concreto armado, 70x110x110cm, esp. 12cm, assentada sobre lastro de brita 01, inclusive grelha de ferro fundido 500x900mm (12T). Fornecimento e instalação, inclusive escavação e reaterro.</t>
  </si>
  <si>
    <t>4.22</t>
  </si>
  <si>
    <t>Caixa de Passagem - CP02/ p/ D=60cm em alvenaria de tijolos maciços e tampa em concreto armado. Fornecimento e execução, inclusive escavação e reaterro.</t>
  </si>
  <si>
    <t>4.23</t>
  </si>
  <si>
    <t>Poço de Visita - PV02 p/ DN=600m e em concreto armado, inclusive chaminé de acesso e tampão em ferro fundido.</t>
  </si>
  <si>
    <t>4.24</t>
  </si>
  <si>
    <t>CI-1 - Caixa de inspeção pré-fabricada em concreto armado 48x60x60cm, inclusive tampa em aço galvanizado preenchida com concreto colorido. Caixa para inspeção nas canaletas TP-01. Fornecimento e instalação, inclusive escavação e reaterro.</t>
  </si>
  <si>
    <t>4.25</t>
  </si>
  <si>
    <t>CI-2 - Caixa de inspeção pré-fabricada em concreto armado 48x60x58/70cm, inclusive tampa em aço galvanizado preenchida com concreto colorido. Caixa para inspeção nas canaletas TP-02. Fornecimento e instalação, inclusive escavação e reaterro.</t>
  </si>
  <si>
    <t>4.26</t>
  </si>
  <si>
    <t>TP - Tampa retangular em concreto armado pré-moldado 100x100x10cm, para tamponamento de BL existente. Fornecimento e instalação</t>
  </si>
  <si>
    <t>4.27</t>
  </si>
  <si>
    <t>D-01 - Dreno semi-profundo 48x80cm, composto por brita n.º02 envolto em geotêxtil não tecido e com tubo PEAD corrugado perfurado DN100. Fornecimento dos materiais e execução, exclusive escavação e reaterro</t>
  </si>
  <si>
    <t>4.28</t>
  </si>
  <si>
    <t>Dreno semi-profundo para chuveiro s (200x200x80cm), composto por brita n.º 04 envolto em geotêxtil não tecido, inclusive tubo de concreto PS-2 D=60cm preenchido com concreto Fck=20Mpa. Fornecimento dos materiais e execução, exclusive escavação e reaterro</t>
  </si>
  <si>
    <t>4.29</t>
  </si>
  <si>
    <t>CL-3 Caixa de Ligação e Limpeza em alvenaria de tijolos maciços (e=20cm) e tampa em concreto armado, dim. Interna 60x60x60cm.</t>
  </si>
  <si>
    <t>4.30</t>
  </si>
  <si>
    <t>CL-2 Caixa de Ligação e Limpeza em alvenaria de tijolos maciços (e=20cm) e tampa em concreto armado, dim. Interna 50x50x50cm.</t>
  </si>
  <si>
    <t>4.31</t>
  </si>
  <si>
    <t>CL-1 Caixa de Ligação e Limpeza em alvenaria de tijolos maciços (e=20cm) e tampa em concreto armado, dim. Interna 40x40x40cm.</t>
  </si>
  <si>
    <t>OBRAS CIVIS</t>
  </si>
  <si>
    <t>Delimitadores</t>
  </si>
  <si>
    <t>5.1.1</t>
  </si>
  <si>
    <t>Viga sobre muro de contenção (b=40cm)</t>
  </si>
  <si>
    <t>5.1.1.1</t>
  </si>
  <si>
    <t>Fabricação, montagem e desmontagem de forma em chapa de madeira plastificada 12mm para viga de concreto, 2 utilizações.</t>
  </si>
  <si>
    <t>5.1.1.2</t>
  </si>
  <si>
    <t>Concretagem de estruturas convencionais, utilizando concreto usinado Fck=30MPa, inclusive bomba, lançamento, adensamento, cura e acabamento.</t>
  </si>
  <si>
    <t>5.1.1.3</t>
  </si>
  <si>
    <t>Armação de viga para uma estrutura convencional em concreto armado, utilizando aço CA-60 de 5,0mm, compreendendo fornecimento dos materiais, corte, dobra, montagem e colocação das formas. Inclusive arame recozido e espaçadores.</t>
  </si>
  <si>
    <t>5.1.1.4</t>
  </si>
  <si>
    <t>Armação de viga para uma estrutura convencional em concreto armado, utilizando aço CA-50 de 6,3mm, compreendendo fornecimento dos materiais, corte, dobra, montagem e colocação das formas. Inclusive arame recozido e espaçadores.</t>
  </si>
  <si>
    <t>5.1.1.5</t>
  </si>
  <si>
    <t>Armação de viga para uma estrutura convencional em concreto armado, utilizando aço CA-50 de 8,0mm, compreendendo fornecimento dos materiais, corte, dobra, montagem e colocação das formas. Inclusive arame recozido e espaçadores.</t>
  </si>
  <si>
    <t>5.1.1.6</t>
  </si>
  <si>
    <t>Execução de junta serrada com cortadora de piso</t>
  </si>
  <si>
    <t>5.1.1.7</t>
  </si>
  <si>
    <t>Execução de boleamento com raio 10mm no canto superior da viga</t>
  </si>
  <si>
    <t>5.1.1.8</t>
  </si>
  <si>
    <t>Execução de polimento da viga com lixadeira elétrica</t>
  </si>
  <si>
    <t>5.1.2</t>
  </si>
  <si>
    <t>Viga limite espaços (academia assistida, playground e dogpark) com restinga (40x30cm)</t>
  </si>
  <si>
    <t>5.1.2.1</t>
  </si>
  <si>
    <t>Lastro de brita n.2 (e=5cm), inclusive compactação.</t>
  </si>
  <si>
    <t>5.1.2.2</t>
  </si>
  <si>
    <t>5.1.2.3</t>
  </si>
  <si>
    <t>5.1.2.4</t>
  </si>
  <si>
    <t>5.1.2.5</t>
  </si>
  <si>
    <t>5.1.2.6</t>
  </si>
  <si>
    <t>5.1.2.7</t>
  </si>
  <si>
    <t>Execução de estaca com escavação por hidrojateamento e utilização de tubo de PVC de 25cm de diâmetro.</t>
  </si>
  <si>
    <t>5.1.2.8</t>
  </si>
  <si>
    <t>5.1.2.9</t>
  </si>
  <si>
    <t>5.1.2.10</t>
  </si>
  <si>
    <t>Transporte de material granular com caminhão basculante de 10m3, em via urbana pavimentada, DMT=30km</t>
  </si>
  <si>
    <t>m3 x km</t>
  </si>
  <si>
    <t>5.1.3</t>
  </si>
  <si>
    <t xml:space="preserve">Viga limite canteiro central (20x altura mínima de 50cm) </t>
  </si>
  <si>
    <t>5.1.3.1</t>
  </si>
  <si>
    <t>5.1.3.2</t>
  </si>
  <si>
    <t>5.1.3.3</t>
  </si>
  <si>
    <t>5.1.3.4</t>
  </si>
  <si>
    <t>5.1.3.5</t>
  </si>
  <si>
    <t>5.1.3.6</t>
  </si>
  <si>
    <t>5.1.3.7</t>
  </si>
  <si>
    <t>5.1.3.8</t>
  </si>
  <si>
    <t>Execução de junta de dilatação preenchida com argamassa de cimento e areia</t>
  </si>
  <si>
    <t>5.1.3.9</t>
  </si>
  <si>
    <t>5.1.3.10</t>
  </si>
  <si>
    <t>5.1.3.11</t>
  </si>
  <si>
    <t>5.1.4</t>
  </si>
  <si>
    <t>Viga limite Pista de Micromobilidade/Pista de Corrida 40x30cm</t>
  </si>
  <si>
    <t>5.1.4.1</t>
  </si>
  <si>
    <t>5.1.4.2</t>
  </si>
  <si>
    <t>5.1.4.3</t>
  </si>
  <si>
    <t>5.1.4.4</t>
  </si>
  <si>
    <t>5.1.4.5</t>
  </si>
  <si>
    <t>5.1.4.6</t>
  </si>
  <si>
    <t>5.1.4.7</t>
  </si>
  <si>
    <t>5.1.4.8</t>
  </si>
  <si>
    <t>5.1.4.9</t>
  </si>
  <si>
    <t>5.1.4.10</t>
  </si>
  <si>
    <t>5.1.5</t>
  </si>
  <si>
    <t>Viga limite canteiros no calçadão (20x30cm)</t>
  </si>
  <si>
    <t>5.1.5.1</t>
  </si>
  <si>
    <t>5.1.5.2</t>
  </si>
  <si>
    <t>5.1.5.3</t>
  </si>
  <si>
    <t>5.1.5.4</t>
  </si>
  <si>
    <t>5.1.5.5</t>
  </si>
  <si>
    <t>5.1.5.6</t>
  </si>
  <si>
    <t>5.1.5.7</t>
  </si>
  <si>
    <t>5.1.5.8</t>
  </si>
  <si>
    <t>5.1.5.9</t>
  </si>
  <si>
    <t>5.1.5.10</t>
  </si>
  <si>
    <t>Pavimentação asfáltica</t>
  </si>
  <si>
    <t>5.2.1</t>
  </si>
  <si>
    <t>Regularização e compactação do subleito de solo predominantemente arenoso</t>
  </si>
  <si>
    <t>5.2.2</t>
  </si>
  <si>
    <t>Sub-base com pedra rachão (e=25cm), inclusive fornecimento dos materiais e espalhamento, medida apos a compactação mecânica.</t>
  </si>
  <si>
    <t>5.2.3</t>
  </si>
  <si>
    <t>Base c/ brita corrida (e=15cm), inclusive fornecimento dos materiais e espalhamento, medida apos a compactação mecânica.</t>
  </si>
  <si>
    <t>5.2.4</t>
  </si>
  <si>
    <t>Transporte comercial de material granular com caminhão basculante 10m³ em rodovia pavimentada (DMT 30Km).</t>
  </si>
  <si>
    <t>5.2.5</t>
  </si>
  <si>
    <t>Execução de imprimação com asfalto diluído CM-30, exceto fornecimento do asfalto diluído e o transporte até a obra.</t>
  </si>
  <si>
    <t>5.2.6</t>
  </si>
  <si>
    <t>Aquisição de asfalto diluído de petróleo CM-30 e transporte até a usina de asfalto</t>
  </si>
  <si>
    <t>Ton</t>
  </si>
  <si>
    <t>5.2.7</t>
  </si>
  <si>
    <t>Transporte de asfalto diluido CM-30 com caminhão pipa em rodovia pavimentada até a obra (DMT 30Km)</t>
  </si>
  <si>
    <t>TxKm</t>
  </si>
  <si>
    <t>5.2.8</t>
  </si>
  <si>
    <t>Execução de pintura de ligação com emulsão asfáltica RR-2C exceto fornecimento da emulsão asfáltica e o transporte até a obra.</t>
  </si>
  <si>
    <t>5.2.9</t>
  </si>
  <si>
    <t>Aquisição de emulsão asfáltica RR-2C e transporte até a usina de asfalto</t>
  </si>
  <si>
    <t>5.2.10</t>
  </si>
  <si>
    <t>Transporte de emulsão asfáltica RR-2C com caminhão pipa em rodovia pavimentada até a obra (DMT 30Km)</t>
  </si>
  <si>
    <t>5.2.11</t>
  </si>
  <si>
    <t>Construção de pavimento c/ aplicação de concreto betuminoso usinado a quente (CBUQ), camada de BINDER (Faixa A), com espessura final de 4cm (2,4 Ton/m³). Fornecimento dos materiais e execução, exclusive o fonecimento do CAP e o transporte do CBUQ até obra.</t>
  </si>
  <si>
    <t>5.2.12</t>
  </si>
  <si>
    <t xml:space="preserve">Aquisição de cimento asfáltico de petróleo CAP 50/70 e transporte até usina </t>
  </si>
  <si>
    <t>5.2.13</t>
  </si>
  <si>
    <t>Construção de pavimento c/ aplicação de concreto betuminoso usinado a quente (CBUQ), camada de ROLAMENTO (Faixa C), com espessura final de 4cm (2,4 Ton/m³). Fornecimento dos materiais e execução, exclusive o fonecimento do CAP e o transporte do CBUQ até obra.</t>
  </si>
  <si>
    <t>5.2.14</t>
  </si>
  <si>
    <t>Aquisição de cimento asfáltico de petróleo CAP 50/70 e transporte até usina de asfalto</t>
  </si>
  <si>
    <t>5.2.15</t>
  </si>
  <si>
    <t>Transporte comercial de mistura betuminosa em caminhão basculante 10m³, em rodovia pavimentada (DMT 30Km).</t>
  </si>
  <si>
    <t>5.3</t>
  </si>
  <si>
    <t>Pavimentação permeável</t>
  </si>
  <si>
    <t>5.3.1</t>
  </si>
  <si>
    <t>5.3.2</t>
  </si>
  <si>
    <t>Execução de Pavimento Intertravado tipo Ecológico - "Pisograma ou Concregrama" 50x50 cm, Espessura 12cm, incluso areia e pó de pedra</t>
  </si>
  <si>
    <t>5.3.3</t>
  </si>
  <si>
    <t>Preenchimento solo vegetal e grama esmeralda cortada em placas. Fornecimento e Execução</t>
  </si>
  <si>
    <t>Travessia elevada com Rampa de concreto</t>
  </si>
  <si>
    <t>5.4.1</t>
  </si>
  <si>
    <t>5.4.2</t>
  </si>
  <si>
    <t>(Rampa concreto) Sub-base com pedra rachão (e=25cm)</t>
  </si>
  <si>
    <t>5.4.3</t>
  </si>
  <si>
    <t>(Rampa concreto) Base c/ brita corrida (e=15cm), inclusive fornecimento dos materiais e espalhamento, medida apos a compactação mecânica</t>
  </si>
  <si>
    <t>5.4.4</t>
  </si>
  <si>
    <t>(Rampa concreto) Lastro de brita n.2 (e=5cm)</t>
  </si>
  <si>
    <t>5.4.5</t>
  </si>
  <si>
    <t>Lona preta 200 micras</t>
  </si>
  <si>
    <t>5.4.6</t>
  </si>
  <si>
    <t>Fabricação, montagem e desmontagem de forma em madeira serrada e=25mm, para piso de concreto, 4 utilizações.</t>
  </si>
  <si>
    <t>5.4.7</t>
  </si>
  <si>
    <t>Concretagem de estruturas convencionais, utilizando concreto usinado Fck=40MPa, inclusive bomba, lançamento, adensamento, cura e acabamento.</t>
  </si>
  <si>
    <t>5.4.8</t>
  </si>
  <si>
    <t>Armação de laje para uma estrutura convencional em concreto armado, utilizando aço CA-50 de 6,3mm, compreendendo fornecimento dos materiais, corte, dobra, montagem e colocação das formas. Inclusive arame recozido e espaçadores.</t>
  </si>
  <si>
    <t>5.4.9</t>
  </si>
  <si>
    <t>Armação de laje para uma estrutura convencional em concreto armado, utilizando aço CA-50 de 8,0mm, compreendendo fornecimento dos materiais, corte, dobra, montagem e colocação das formas. Inclusive arame recozido e espaçadores.</t>
  </si>
  <si>
    <t>5.4.10</t>
  </si>
  <si>
    <t>Armação de laje para uma estrutura convencional em concreto armado, utilizando aço CA-50 de 10,0mm, compreendendo fornecimento dos materiais, corte, dobra, montagem e colocação das formas. Inclusive arame recozido e espaçadores.</t>
  </si>
  <si>
    <t>5.4.11</t>
  </si>
  <si>
    <t>Armação de laje para uma estrutura convencional em concreto armado, utilizando aço CA-50 de 16,0mm, compreendendo fornecimento dos materiais, corte, dobra, montagem e colocação das formas. Inclusive arame recozido e espaçadores.</t>
  </si>
  <si>
    <t>5.4.12</t>
  </si>
  <si>
    <t>Armação para a execução de piso de concreto com Tela de aço Q-196 (3,11 kg/m2)</t>
  </si>
  <si>
    <t>5.4.13</t>
  </si>
  <si>
    <t>Armação para a execução de piso de concreto com Tela de aço Q-785 (12,46 kg/m2)</t>
  </si>
  <si>
    <t>5.4.14</t>
  </si>
  <si>
    <t xml:space="preserve">(JC5) Execução de junta de construção com manta de polietileno e tratamento com selante a base de poliuretano (PU) </t>
  </si>
  <si>
    <t>5.4.15</t>
  </si>
  <si>
    <t>(Faixa de pavimento intertravado) Sub-base com pedra rachão (e=25cm)</t>
  </si>
  <si>
    <t>5.4.16</t>
  </si>
  <si>
    <t>(Faixa de pavimento intertravado) Base c/ brita corrida (e=15cm)</t>
  </si>
  <si>
    <t>5.4.17</t>
  </si>
  <si>
    <t>Paver 20x10x8cm, cor grafite fck=35 MPa, com assesntamento em pó-de-pedra, fornecimento e execução</t>
  </si>
  <si>
    <t>5.4.18</t>
  </si>
  <si>
    <t>Paver 20x10x8cm, cor branco fck=35 MPa, com assesntamento em pó-de-pedra, fornecimento e execução</t>
  </si>
  <si>
    <t>5.4.19</t>
  </si>
  <si>
    <t>5.5</t>
  </si>
  <si>
    <t>Via de transporte público</t>
  </si>
  <si>
    <t>5.5.1</t>
  </si>
  <si>
    <t>5.5.2</t>
  </si>
  <si>
    <t>Sub-base com pedra rachão (e=25cm)</t>
  </si>
  <si>
    <t>5.5.3</t>
  </si>
  <si>
    <t>5.5.4</t>
  </si>
  <si>
    <t>5.5.5</t>
  </si>
  <si>
    <t>5.5.6</t>
  </si>
  <si>
    <t>Concretagem de piso (e=22cm), utilizando concreto usinado Fck=40MPa, inclusive bomba, lançamento, adensamento, cura e acabamento.</t>
  </si>
  <si>
    <t>5.5.7</t>
  </si>
  <si>
    <t>Tela de aço Q-283 (2,2 kg/m2)</t>
  </si>
  <si>
    <t>5.5.8</t>
  </si>
  <si>
    <t>(Contrapiso) Barra de transferência aço CA-25 de 25,0mm para execução de pavimento de concreto - fornecimento e instalação</t>
  </si>
  <si>
    <t>5.5.9</t>
  </si>
  <si>
    <t>(Contrapiso) Aplicação de graxa em barras de transferência para execução de pavimento de concreto</t>
  </si>
  <si>
    <t>5.5.10</t>
  </si>
  <si>
    <t>(JC2/JC4) Tratamento de junta com selante a base de poliuretano (PU)</t>
  </si>
  <si>
    <t>5.5.11</t>
  </si>
  <si>
    <t>5.6</t>
  </si>
  <si>
    <t>Ciclovia</t>
  </si>
  <si>
    <t>5.6.1</t>
  </si>
  <si>
    <t>5.6.2</t>
  </si>
  <si>
    <t>5.6.3</t>
  </si>
  <si>
    <t>5.6.4</t>
  </si>
  <si>
    <t>5.6.5</t>
  </si>
  <si>
    <t>(Contrapiso) Concreto fck 30MPa (e=12cm)</t>
  </si>
  <si>
    <t>5.6.6</t>
  </si>
  <si>
    <t>(Contrapiso) Tela de aço Q-138 (2,2 kg/m2)</t>
  </si>
  <si>
    <t>5.6.7</t>
  </si>
  <si>
    <t>(Contrapiso) Barra de transferência aço CA-25 de 16,0mm para execução de pavimento de concreto - fornecimento e instalação</t>
  </si>
  <si>
    <t>5.6.8</t>
  </si>
  <si>
    <t>5.6.9</t>
  </si>
  <si>
    <t xml:space="preserve">(JC1/JED) Execução de junta de construção com manta de polietileno e tratamento com selante a base de poliuretano (PU) </t>
  </si>
  <si>
    <t>5.6.10</t>
  </si>
  <si>
    <t>(JEV) Tratamento de junta de dilatação com tarugo de polietileno e selante a base de poliuretano (PU)</t>
  </si>
  <si>
    <t>5.6.11</t>
  </si>
  <si>
    <t xml:space="preserve">(Capeamento) Concreto armado pigmentado vermelho (e=5cm) </t>
  </si>
  <si>
    <t>5.6.12</t>
  </si>
  <si>
    <t>(Capeamento) Concreto armado cor natural (e=5cm)</t>
  </si>
  <si>
    <t>5.6.13</t>
  </si>
  <si>
    <t>(Capeamento) Tela de aço Q-92 (1,48 kg/m2)</t>
  </si>
  <si>
    <t>5.6.14</t>
  </si>
  <si>
    <t>(Capeamento) Execução de junta serrada com cortadora de piso</t>
  </si>
  <si>
    <t>5.6.15</t>
  </si>
  <si>
    <t>(JS) Tratamento de junta serrada com selante a base de poliuretano (PU)</t>
  </si>
  <si>
    <t>5.6.16</t>
  </si>
  <si>
    <t>5.7</t>
  </si>
  <si>
    <t>Pista de corrida</t>
  </si>
  <si>
    <t>5.7.1</t>
  </si>
  <si>
    <t>5.7.2</t>
  </si>
  <si>
    <t>Base c/ brita corrida (e=10cm), inclusive fornecimento dos materiais e espalhamento, medida apos a compactação mecânica.</t>
  </si>
  <si>
    <t>5.7.3</t>
  </si>
  <si>
    <t>5.7.4</t>
  </si>
  <si>
    <t>5.7.5</t>
  </si>
  <si>
    <t>5.7.6</t>
  </si>
  <si>
    <t>5.7.7</t>
  </si>
  <si>
    <t>5.7.8</t>
  </si>
  <si>
    <t>5.7.9</t>
  </si>
  <si>
    <t>5.7.10</t>
  </si>
  <si>
    <t>5.7.11</t>
  </si>
  <si>
    <t>(Capeamento) Concreto armado pigmentado amarelo (e=5cm)</t>
  </si>
  <si>
    <t>5.7.12</t>
  </si>
  <si>
    <t>5.7.13</t>
  </si>
  <si>
    <t>5.7.14</t>
  </si>
  <si>
    <t>5.7.15</t>
  </si>
  <si>
    <t>5.7.16</t>
  </si>
  <si>
    <t>5.8</t>
  </si>
  <si>
    <t>Base em concreto do calçadão em placa cimentícia vibroprensada</t>
  </si>
  <si>
    <t>5.8.1</t>
  </si>
  <si>
    <t>5.8.2</t>
  </si>
  <si>
    <t>5.8.3</t>
  </si>
  <si>
    <t>5.8.4</t>
  </si>
  <si>
    <t>5.8.5</t>
  </si>
  <si>
    <t>5.8.6</t>
  </si>
  <si>
    <t>5.8.7</t>
  </si>
  <si>
    <t>5.8.8</t>
  </si>
  <si>
    <t>5.8.9</t>
  </si>
  <si>
    <t>5.8.10</t>
  </si>
  <si>
    <t xml:space="preserve">(JC3/JE) Execução de junta de construção com manta de polietileno e tratamento com selante a base de poliuretano (PU) </t>
  </si>
  <si>
    <t>5.8.11</t>
  </si>
  <si>
    <t>5.9</t>
  </si>
  <si>
    <t>Base em concreto das travessias em placa cimentícia vibroprensada</t>
  </si>
  <si>
    <t>5.9.1</t>
  </si>
  <si>
    <t>5.9.2</t>
  </si>
  <si>
    <t>5.9.3</t>
  </si>
  <si>
    <t>5.9.4</t>
  </si>
  <si>
    <t>5.9.5</t>
  </si>
  <si>
    <t>5.9.6</t>
  </si>
  <si>
    <t>5.9.7</t>
  </si>
  <si>
    <t xml:space="preserve">(JC4/JE) Execução de junta de construção com manta de polietileno e tratamento com selante a base de poliuretano (PU) </t>
  </si>
  <si>
    <t>5.9.8</t>
  </si>
  <si>
    <t>5.10</t>
  </si>
  <si>
    <t>Pavimentação em placa cimentícia vibro-prensada</t>
  </si>
  <si>
    <t>5.10.1</t>
  </si>
  <si>
    <t>5.10.2</t>
  </si>
  <si>
    <t>Revestimento c/ piso podotátil direcional 40x40x3cm</t>
  </si>
  <si>
    <t>5.10.3</t>
  </si>
  <si>
    <t>Revestimento c/ piso podotátil alerta 40x40x3cm</t>
  </si>
  <si>
    <t>5.10.4</t>
  </si>
  <si>
    <t>Serviço de instalação de piso com placa cimentícia vibro-prensada, incluindo a farofa de assentamento e argamassa de rejunte.</t>
  </si>
  <si>
    <t>5.11</t>
  </si>
  <si>
    <t>Acessos</t>
  </si>
  <si>
    <t>5.11.1</t>
  </si>
  <si>
    <t>Deck em madeira, fornecimento da madeira e execução - régua 10x7cm</t>
  </si>
  <si>
    <t>5.11.2</t>
  </si>
  <si>
    <t>Longarina em madeira 5x10cm</t>
  </si>
  <si>
    <t>5.11.3</t>
  </si>
  <si>
    <t>Longarina em madeira 10x20cm</t>
  </si>
  <si>
    <t>5.11.4</t>
  </si>
  <si>
    <t>Travessa em madeira 10x20cm</t>
  </si>
  <si>
    <t>5.11.5</t>
  </si>
  <si>
    <t>Fixação de régua com parafuso de aço inox rosca soberba e cabeça sextavada 6x75mm, inclusive pré-furo com broca chata e preenchimento de furo com massa de cola de madeira e pó de serra - Fornecimento e execução</t>
  </si>
  <si>
    <t>5.11.6</t>
  </si>
  <si>
    <t>Fixação de régua com parafuso de aço inox rosca soberba e cabeça sextavada 12x110mm, inclusive pré-furo com broca chata e preenchimento de furo com massa de cola de madeira e pó de serra - Fornecimento e execução</t>
  </si>
  <si>
    <t>5.11.7</t>
  </si>
  <si>
    <t>Mão-de-obra p/ execução da estrutura do deck</t>
  </si>
  <si>
    <t>5.11.8</t>
  </si>
  <si>
    <t>5.11.9</t>
  </si>
  <si>
    <t>Fabricação, montagem e desmontagem de forma em chapa de madeira compensada resinada e=17mm, 2 utilizações.</t>
  </si>
  <si>
    <t>5.11.10</t>
  </si>
  <si>
    <t>5.11.11</t>
  </si>
  <si>
    <t>Armação de viga para uma estrutura convencional em concreto armado, utilizando aço CA-50 de 12,5mm, compreendendo fornecimento dos materiais, corte, dobra, montagem e colocação das formas. Inclusive arame recozido e espaçadores.</t>
  </si>
  <si>
    <t>5.11.12</t>
  </si>
  <si>
    <t>5.11.13</t>
  </si>
  <si>
    <t>Pintura asfáltica das vigas de concreto (2 demãos)</t>
  </si>
  <si>
    <t>5.12</t>
  </si>
  <si>
    <t>Deck Quiosque tipo 01 e 02</t>
  </si>
  <si>
    <t>5.12.1</t>
  </si>
  <si>
    <t>Deck em madeira, fornecimento da madeira e execução - régua 10x3,5cm</t>
  </si>
  <si>
    <t>5.12.2</t>
  </si>
  <si>
    <t>5.12.3</t>
  </si>
  <si>
    <t>5.12.4</t>
  </si>
  <si>
    <t>5.12.5</t>
  </si>
  <si>
    <t>5.12.6</t>
  </si>
  <si>
    <t>5.13</t>
  </si>
  <si>
    <t>Deck Quiosque tipo 03 e 04</t>
  </si>
  <si>
    <t>5.13.1</t>
  </si>
  <si>
    <t>5.13.2</t>
  </si>
  <si>
    <t>5.13.3</t>
  </si>
  <si>
    <t>5.13.4</t>
  </si>
  <si>
    <t>5.13.5</t>
  </si>
  <si>
    <t>5.13.6</t>
  </si>
  <si>
    <t>5.14</t>
  </si>
  <si>
    <t>Academia assistida</t>
  </si>
  <si>
    <t>5.14.1</t>
  </si>
  <si>
    <t>5.14.2</t>
  </si>
  <si>
    <t>5.14.3</t>
  </si>
  <si>
    <t>5.14.4</t>
  </si>
  <si>
    <t>5.14.5</t>
  </si>
  <si>
    <t>(Base) Concreto armado em fck 30MPa (e=12cm)</t>
  </si>
  <si>
    <t>5.14.6</t>
  </si>
  <si>
    <t>5.14.7</t>
  </si>
  <si>
    <t>(JSS) Execução de junta serrada com cortadora de piso</t>
  </si>
  <si>
    <t>5.14.8</t>
  </si>
  <si>
    <t xml:space="preserve">(JE) Execução de junta de encontro com manta de polietileno e tratamento com selante a base de poliuretano (PU) </t>
  </si>
  <si>
    <t>5.14.9</t>
  </si>
  <si>
    <t>Revestimento em mantas pre-fabricadas, de particulas de borracha aglutinadas com poliuretano especial MDI, submetidas a 40t de compressao e laminados com espessura constante e densidade controlada de 760g/m3, fixada com adesivo de poliuretano bicomponente e adicionado 02 (duas) camadas superiores de liquido autonivelante de resina de poliuretano bicomponente na cor vermelha com granulos finos de EPDM (0,5 a 1,5mm de diametro) aplicados em Spray na proporcao de 600g/m2 com superficie final sem emenda. Fornecimento e colocacao.</t>
  </si>
  <si>
    <t>5.14.10</t>
  </si>
  <si>
    <t>5.15</t>
  </si>
  <si>
    <t>Dog parque</t>
  </si>
  <si>
    <t>5.15.1</t>
  </si>
  <si>
    <t>5.15.2</t>
  </si>
  <si>
    <t>Fornecimento de solo - saibro (e=15cm), inclusive fornecimento dos materiais e espalhamento</t>
  </si>
  <si>
    <t>5.15.3</t>
  </si>
  <si>
    <t>Fornecimento de areia grossa lavada (e=15cm), inclusive fornecimento dos materiaise  espalhamento</t>
  </si>
  <si>
    <t>5.15.4</t>
  </si>
  <si>
    <t>Compactação mecânica de solo, com compactador de solos tipo placa vibratória, a cada 20cm de espessura de camada</t>
  </si>
  <si>
    <t>5.15.5</t>
  </si>
  <si>
    <t>5.15.6</t>
  </si>
  <si>
    <t>Concretagem de estruturas convencionais, utilizando concreto usinado Fck=20MPa</t>
  </si>
  <si>
    <t>5.15.7</t>
  </si>
  <si>
    <t>5.16</t>
  </si>
  <si>
    <t>Playground</t>
  </si>
  <si>
    <t>5.16.1</t>
  </si>
  <si>
    <t>5.16.2</t>
  </si>
  <si>
    <t>5.16.3</t>
  </si>
  <si>
    <t>5.16.4</t>
  </si>
  <si>
    <t>5.16.5</t>
  </si>
  <si>
    <t>5.16.6</t>
  </si>
  <si>
    <t>Armação de laje para uma estrutura convencional em concreto armado, utilizando aço CA-60 de 5,0mm, compreendendo fornecimento dos materiais, corte, dobra, montagem e colocação das formas. Inclusive arame recozido e espaçadores.</t>
  </si>
  <si>
    <t>5.16.7</t>
  </si>
  <si>
    <t>5.16.8</t>
  </si>
  <si>
    <t>5.16.9</t>
  </si>
  <si>
    <t>5.16.10</t>
  </si>
  <si>
    <t>Revestimento c/ piso de impacto p/ fixação de piso emborrachado em SBR moldado no local (e=30mm)</t>
  </si>
  <si>
    <t>5.16.11</t>
  </si>
  <si>
    <t>5.17</t>
  </si>
  <si>
    <t>Complemento de piso sobre muro de contenção</t>
  </si>
  <si>
    <t>5.17.1</t>
  </si>
  <si>
    <t>5.17.2</t>
  </si>
  <si>
    <t>5.17.3</t>
  </si>
  <si>
    <t>5.17.4</t>
  </si>
  <si>
    <t>(Contrapiso) Concreto fck 30MPa (e=8cm)</t>
  </si>
  <si>
    <t>5.17.5</t>
  </si>
  <si>
    <t>5.18</t>
  </si>
  <si>
    <t>Complemento de passeios (Bordo edificações e ao redor de cancha de bocha)</t>
  </si>
  <si>
    <t>5.18.1</t>
  </si>
  <si>
    <t>5.18.2</t>
  </si>
  <si>
    <t>5.18.3</t>
  </si>
  <si>
    <t>5.18.4</t>
  </si>
  <si>
    <t>Fabricação, montagem e desmontagem de forma em madeira serrada para piso de concreto, 4 utilizações.</t>
  </si>
  <si>
    <t>5.18.5</t>
  </si>
  <si>
    <t>5.18.6</t>
  </si>
  <si>
    <t>5.18.7</t>
  </si>
  <si>
    <t>5.19</t>
  </si>
  <si>
    <t>Cancha de bocha</t>
  </si>
  <si>
    <t>5.19.1</t>
  </si>
  <si>
    <t>5.19.2</t>
  </si>
  <si>
    <t>5.19.3</t>
  </si>
  <si>
    <t>5.19.4</t>
  </si>
  <si>
    <t>Fabricação de forma em chapa de madeira compensada resinada.</t>
  </si>
  <si>
    <t>5.19.5</t>
  </si>
  <si>
    <t>Montagem e desmontagem de forma em chapa de madeira compensada resinada, 2 utilizações.</t>
  </si>
  <si>
    <t>5.19.6</t>
  </si>
  <si>
    <t>Fabricação, montagem e desmontagem de forma em madeira serrada para execução de prateleiras e letras.</t>
  </si>
  <si>
    <t>5.19.7</t>
  </si>
  <si>
    <t>5.19.8</t>
  </si>
  <si>
    <t>5.19.9</t>
  </si>
  <si>
    <t>5.19.10</t>
  </si>
  <si>
    <t>Aplicação de verniz hidrofugante sobre superfície de concreto aparente em duas demãos</t>
  </si>
  <si>
    <t>5.19.11</t>
  </si>
  <si>
    <t>Tela de aço Q-138 (2,2 kg/m2)</t>
  </si>
  <si>
    <t>5.19.12</t>
  </si>
  <si>
    <t>Fornecimento de solo - saibro (e=10cm)</t>
  </si>
  <si>
    <t>5.19.13</t>
  </si>
  <si>
    <t>Fornecimento de pó de telha (e=1cm) 850kg/m3</t>
  </si>
  <si>
    <t>5.19.14</t>
  </si>
  <si>
    <t>Compactação mecânica de solo, com compactador de solos tipo placa vibratória</t>
  </si>
  <si>
    <t>5.19.15</t>
  </si>
  <si>
    <t>5.20</t>
  </si>
  <si>
    <t>Unidade de Alongamento</t>
  </si>
  <si>
    <t>5.20.1</t>
  </si>
  <si>
    <t>5.20.2</t>
  </si>
  <si>
    <t>5.20.3</t>
  </si>
  <si>
    <t>5.20.4</t>
  </si>
  <si>
    <t>5.20.5</t>
  </si>
  <si>
    <t>5.20.6</t>
  </si>
  <si>
    <t>5.20.7</t>
  </si>
  <si>
    <t>5.20.8</t>
  </si>
  <si>
    <t>MOBILIÁRIO e EQUIPAMENTO URBANO</t>
  </si>
  <si>
    <t>6.1</t>
  </si>
  <si>
    <t>Base de equipamentos</t>
  </si>
  <si>
    <t>6.1.1</t>
  </si>
  <si>
    <t xml:space="preserve">(Banco "gaivota")  Base de concreto 110x54x30cm </t>
  </si>
  <si>
    <t>6.1.2</t>
  </si>
  <si>
    <t>(Gola de árvore) Meio-fio modular (4un por gola) - 10x30cm</t>
  </si>
  <si>
    <t>6.1.3</t>
  </si>
  <si>
    <t xml:space="preserve">(Totem informativo)  Base de concreto 50x50x50cm </t>
  </si>
  <si>
    <t>6.1.4</t>
  </si>
  <si>
    <t xml:space="preserve">(Paraciclo)  Base de concreto 30x30x30cm </t>
  </si>
  <si>
    <t>6.1.5</t>
  </si>
  <si>
    <t>(Cofre lixeira) Escavação mecanizada com altura até 3,00m e largura até 2,5 m</t>
  </si>
  <si>
    <t>6.1.6</t>
  </si>
  <si>
    <t>(Cofre lixeira) Escoramento contínuo em madeira de vala escavada  com altura até 3,00m e largura até 2,5 m</t>
  </si>
  <si>
    <t>6.1.7</t>
  </si>
  <si>
    <t>(Cofre lixeira) Rebaixamento de lençol freático</t>
  </si>
  <si>
    <t>6.1.8</t>
  </si>
  <si>
    <t>(Cofre lixeira) Rearterro com material escavado</t>
  </si>
  <si>
    <t>6.1.9</t>
  </si>
  <si>
    <t>(Cofre lixeira) Cofre para lixeira SCT embutida, em concreto armado (conforme projeto da concessinária), fornecimento de materiais e execução, exclusive fornecimento da lixeira que está a cargo da concessionária</t>
  </si>
  <si>
    <t>6.1.10</t>
  </si>
  <si>
    <t xml:space="preserve">(Cofre lixeira) Impermeabilização interna do cofre para lixeira com argamassa polimérica, 3 demãos </t>
  </si>
  <si>
    <t>6.1.11</t>
  </si>
  <si>
    <t xml:space="preserve">(Lixeira simples)  Base de concreto 30x30x30cm </t>
  </si>
  <si>
    <t>6.2</t>
  </si>
  <si>
    <t>Mobiliário (fornecimento e instalação)</t>
  </si>
  <si>
    <t>6.2.1</t>
  </si>
  <si>
    <t>Chuveiro de aço inox, inclusive base de concreto, fornecimento e instalação</t>
  </si>
  <si>
    <t>6.2.2</t>
  </si>
  <si>
    <t>Fornecimento do mobiliário Bebedouro Público</t>
  </si>
  <si>
    <t>6.2.3</t>
  </si>
  <si>
    <t>Execução e instalação de Armário para Cancha de Bocha</t>
  </si>
  <si>
    <t>6.2.4</t>
  </si>
  <si>
    <t>Mão de obra para instalação de mobiliários</t>
  </si>
  <si>
    <t>6.3</t>
  </si>
  <si>
    <t>Equipamento urbano (fornecimento e instalação)</t>
  </si>
  <si>
    <t>6.3.1</t>
  </si>
  <si>
    <t>(Dog Parque) Gradil em aço inox AISI 316, inclusive tela em aço inox AISI 316,  h=1,05m, fornecimento e instalação</t>
  </si>
  <si>
    <t>6.3.2</t>
  </si>
  <si>
    <t>(Cancha de bocha) Instalação e fornecimento de Gradil em aço inox AISI 316, inclusive tela em aço AISI 316 inox,  h=0,80m, fornecimento e instalação</t>
  </si>
  <si>
    <t>INFRAESTRUTURA ELÉTRICA E HIDRÁULICA</t>
  </si>
  <si>
    <t>7.1</t>
  </si>
  <si>
    <t>Infraestrutura elétrica - Rede subterrânea (fornecimento e instalação)</t>
  </si>
  <si>
    <t>7.1.1</t>
  </si>
  <si>
    <t>Bucha e arruela de alumínio diam. 4"</t>
  </si>
  <si>
    <t>7.1.2</t>
  </si>
  <si>
    <t>Caixa de passagem em concreto tipo A1 conforme especificações de NT da Celesc Distribuição</t>
  </si>
  <si>
    <t>7.1.3</t>
  </si>
  <si>
    <t>Caixa de passagem em concreto tipo C conforme especificações de NT da Celesc Distribuição</t>
  </si>
  <si>
    <t>7.1.4</t>
  </si>
  <si>
    <t>Caixa de passagem em alumínio fundido com tampa anti derrapante dim. 40x40x20cm</t>
  </si>
  <si>
    <t>7.1.5</t>
  </si>
  <si>
    <t>Curva de pvc 90 graus diam. 4"</t>
  </si>
  <si>
    <t>7.1.6</t>
  </si>
  <si>
    <t>Eletroduto de PEAD corrugado 4", flexível, impermeável, destinado a proteção de cabos elétricos, diâmetro interno mínimo de 100mm, fornecido em bobina de 50m ou equivalente, deve atender aos ensaios da ABNT NBR 13897 / 13898</t>
  </si>
  <si>
    <t>7.1.7</t>
  </si>
  <si>
    <t>Eletroduto de PEAD corrugado 2", flexível, impermeável, destinado a proteção de cabos elétricos, diâmetro interno mínimo de 100mm, fornecido em bobina de 50m ou equivalente, deve atender aos ensaios da ABNT NBR 13897 / 13898</t>
  </si>
  <si>
    <t>7.1.8</t>
  </si>
  <si>
    <t>Eletroduto de PEAD corrugado 1.1/2", flexível, impermeável, destinado a proteção de cabos elétricos, diâmetro interno mínimo de 100mm, fornecido em bobina de 50m ou equivalente, deve atender aos ensaios da ABNT NBR 13897 / 13898</t>
  </si>
  <si>
    <t>7.1.9</t>
  </si>
  <si>
    <t>Eletroduto de PEAD corrugado 1.1/4", flexível, impermeável, destinado a proteção de cabos elétricos, diâmetro interno mínimo de 100mm, fornecido em bobina de 50m ou equivalente, deve atender aos ensaios da ABNT NBR 13897 / 13898</t>
  </si>
  <si>
    <t>7.1.10</t>
  </si>
  <si>
    <t>Eletroduto de PEAD corrugado 1", flexível, impermeável, destinado a proteção de cabos elétricos, diâmetro interno mínimo de 100mm, fornecido em bobina de 50m ou equivalente, deve atender aos ensaios da ABNT NBR 13897 / 13898</t>
  </si>
  <si>
    <t>7.1.11</t>
  </si>
  <si>
    <t>Eletroduto de pvc rígido anti-chama diam 4"x3m</t>
  </si>
  <si>
    <t>7.1.12</t>
  </si>
  <si>
    <t>Eletroduto de pvc flexível reforçado 1"</t>
  </si>
  <si>
    <t>7.1.13</t>
  </si>
  <si>
    <t>Fita para isolação de condutores elétricos até 750V, de 0,19mmx19mmx20m.</t>
  </si>
  <si>
    <t>7.1.14</t>
  </si>
  <si>
    <t>Fita para isolação de condutores elétricos até 1000V, de 0,19mmx19mmx10m.</t>
  </si>
  <si>
    <t>7.1.15</t>
  </si>
  <si>
    <t>Luva de pvc rígido anti-chama diam 4"x3m</t>
  </si>
  <si>
    <t>7.1.16</t>
  </si>
  <si>
    <t>7.1.17</t>
  </si>
  <si>
    <t>7.1.18</t>
  </si>
  <si>
    <t>7.1.19</t>
  </si>
  <si>
    <t>7.1.20</t>
  </si>
  <si>
    <t>QDIP - Quadro de distribuição fabricado em macrolon ou policarbonato para proteção e controle da iluminação pública. Fornecido montado. Dim. 600x800x250mm</t>
  </si>
  <si>
    <t>7.1.21</t>
  </si>
  <si>
    <t>QT - Quadro de tomadas para eventos conforme detalhe em projeto</t>
  </si>
  <si>
    <t>7.1.22</t>
  </si>
  <si>
    <t>Tampa de ferro nodular com aro de instalação para caixa tipo "C" dimensões internas da caixa 70x90cm</t>
  </si>
  <si>
    <t>7.1.23</t>
  </si>
  <si>
    <t>Tampa de ferro nodular com aro de instalação para caixa tipo "A1" dimensões internas da caixa 50x70cm</t>
  </si>
  <si>
    <t>7.1.24</t>
  </si>
  <si>
    <t>Espera no muro de contenção, com tubo PVC 200mm, executado durante a construção do muro</t>
  </si>
  <si>
    <t>7.1.25</t>
  </si>
  <si>
    <t>Tampa para caixa tipo "C" dimensões internas da caixa 70x90cm - com revestimento de piso</t>
  </si>
  <si>
    <t>7.1.26</t>
  </si>
  <si>
    <t>Tampa p/ caixa de inspeção em concreto pré-fabricada 50x50cm - com revestimento de piso</t>
  </si>
  <si>
    <t>7.2</t>
  </si>
  <si>
    <t>Rede Subterrânea Telecom (fornecimento e instalação)</t>
  </si>
  <si>
    <t>7.2.1</t>
  </si>
  <si>
    <t>7.2.2</t>
  </si>
  <si>
    <t>Caixa de passagem em concreto tipo R2 conforme especificações da ANATEL</t>
  </si>
  <si>
    <t>7.2.3</t>
  </si>
  <si>
    <t>Curva 90 graus x 4" de PVC Rígido</t>
  </si>
  <si>
    <t>7.2.4</t>
  </si>
  <si>
    <t>7.2.5</t>
  </si>
  <si>
    <t>7.2.6</t>
  </si>
  <si>
    <t>7.2.7</t>
  </si>
  <si>
    <t>7.2.8</t>
  </si>
  <si>
    <t>7.2.9</t>
  </si>
  <si>
    <t>Eletroduto de pvc rígido 4"x3m anti-chama</t>
  </si>
  <si>
    <t>br</t>
  </si>
  <si>
    <t>7.2.10</t>
  </si>
  <si>
    <t>7.2.11</t>
  </si>
  <si>
    <t>Luva de conexão p/ eletroduto tipo rígido 4" PVC</t>
  </si>
  <si>
    <t>7.3</t>
  </si>
  <si>
    <t>Banco de dutos</t>
  </si>
  <si>
    <t>7.3.1</t>
  </si>
  <si>
    <t>Banco de dutos para seção 9x4", 8x4", 6x4", com escavação de vala, nivelamento de fundo, instalação das camadas de dutos, reaterro de vala até cota de base de piso, aplicação de placas rígidas de proteção, fita de sinalização e mandrilhamento de conferência. Fornecimento e execução, exclusive eletrodutos.</t>
  </si>
  <si>
    <t>7.3.2</t>
  </si>
  <si>
    <t>Banco de dutos para seção 2x4", 9x2", 6x2", 3x2", 2x2", com escavação de vala, nivelamento de fundo, instalação das camadas de dutos, reaterro de vala até cota de base de piso, aplicação de placas rígidas de proteção, fita de sinalização e mandrilhamento de conferência. Fornecimento e execução, exclusive eletrodutos.</t>
  </si>
  <si>
    <t>7.4</t>
  </si>
  <si>
    <t>Base de postes</t>
  </si>
  <si>
    <t>7.4.1</t>
  </si>
  <si>
    <t>(Superposte) Transporte, colocação em obra e remoção de equipamento completo para perfuração de estaca de hélice contínua monitorada, a uma distância de até 50 km.</t>
  </si>
  <si>
    <t>7.4.2</t>
  </si>
  <si>
    <t>(Superposte) Execução de fundação dos postes localizados na areia , com  Estacas Hélice Contínua, diâmetro de 50cm, incluso concreto fck 40MPa com armadura  (exclusive mobilização e desmobilização)</t>
  </si>
  <si>
    <t>7.4.3</t>
  </si>
  <si>
    <t>(Poste Tocha) Execução de base de concreto do Poste de altura 6m tipo Pedestre (Tocha) em base de concreto, com fornecimento de materiais, exclusive fornecimento do poste.</t>
  </si>
  <si>
    <t>7.4.4</t>
  </si>
  <si>
    <t>(Poste Via pública) Execução de base de concreto Poste de Via Pública 7m, c/ braço de 3,99m, com fornecimento de materiais, exclusive fornecimento do poste.</t>
  </si>
  <si>
    <t>7.4.5</t>
  </si>
  <si>
    <t>(Poste Deck Quiosque) Execução de base de concreto de de Poste de altura 9m com fornecimento de materiais, exclusive fornecimento do poste.</t>
  </si>
  <si>
    <t>7.5</t>
  </si>
  <si>
    <t>Infraestrutura hidráulica de abastecimento de água fria (fornecimento e instalações)</t>
  </si>
  <si>
    <t>7.5.1</t>
  </si>
  <si>
    <t>Tubulação PEAD 25mm para rede de água</t>
  </si>
  <si>
    <t>7.5.2</t>
  </si>
  <si>
    <t>Tubulação PEAD 32mm para rede de água</t>
  </si>
  <si>
    <t>7.5.3</t>
  </si>
  <si>
    <t>Cotovelo PP 90º  para tubo PEAD liso 32mm junta por compressão</t>
  </si>
  <si>
    <t>7.5.4</t>
  </si>
  <si>
    <t>Luva/união PP para tubo PEAD liso 32mm junta por compressão</t>
  </si>
  <si>
    <t>7.5.5</t>
  </si>
  <si>
    <t>Tê 90º PP para tubo PEAD liso 25mm junta por compressão</t>
  </si>
  <si>
    <t>7.5.6</t>
  </si>
  <si>
    <t>Tê 90º PP para tubo PEAD liso 32mm junta por compressão</t>
  </si>
  <si>
    <t>7.5.7</t>
  </si>
  <si>
    <t>Adaptador PP 25mmx3/4" - junta por compressão</t>
  </si>
  <si>
    <t>7.5.8</t>
  </si>
  <si>
    <t>Torneira de jardim tipo totem antivandalismo/acionamento restrito</t>
  </si>
  <si>
    <t>7.5.9</t>
  </si>
  <si>
    <t>Abrigo de hidrômetro tipo subterrâneo com conexões para ligação com hidrômetro</t>
  </si>
  <si>
    <t>7.5.10</t>
  </si>
  <si>
    <t>Hidrômetro (medidor padrão EMASA) 25x3/4"</t>
  </si>
  <si>
    <t>7.5.11</t>
  </si>
  <si>
    <t>Conexão com a rede pública de abastecimento de água - com tê de serviço integrado, em poplipropileno, para tubos PEAD 50x32mm</t>
  </si>
  <si>
    <t>7.5.12</t>
  </si>
  <si>
    <t>Conexão com a rede pública de abastecimento de água - com tê de serviço integrado, em poplipropileno, para tubos PEAD 100x32mm</t>
  </si>
  <si>
    <t>7.5.13</t>
  </si>
  <si>
    <t xml:space="preserve">Escavação e carga de material de 1ª categoria, utilizando trator de esteira com lâmina, pá carregadeira e retroescavadeira </t>
  </si>
  <si>
    <t>7.5.14</t>
  </si>
  <si>
    <t>Reaterro mecanizado com areia úmida do local</t>
  </si>
  <si>
    <t>7.5.15</t>
  </si>
  <si>
    <t>7.5.16</t>
  </si>
  <si>
    <t>Caixa em concreto pré-fabricada 40x40cm</t>
  </si>
  <si>
    <t>7.5.17</t>
  </si>
  <si>
    <t>Tampa articulada de ferro fundido para Caixa  em concreto pré-fabricada 40x40cm  (com inscrição em relevo para o tipo de rede)</t>
  </si>
  <si>
    <t>7.6</t>
  </si>
  <si>
    <t>Infraestrutura hidráulica de esgoto (fornecimento e instalações)</t>
  </si>
  <si>
    <t>7.6.1</t>
  </si>
  <si>
    <t>Tubulação PVC-R DN100mm para rede de esgoto</t>
  </si>
  <si>
    <t>7.6.2</t>
  </si>
  <si>
    <t>Tubulação PEAD DN40mm para rede de esgoto, junta soldada</t>
  </si>
  <si>
    <t>7.6.3</t>
  </si>
  <si>
    <t>Tubulação PEAD DN160mm para rede de esgoto, junta soldada</t>
  </si>
  <si>
    <t>7.6.4</t>
  </si>
  <si>
    <t>Cotovelo PEAD 45º longo DN160mm, junta por termofusão</t>
  </si>
  <si>
    <t>7.6.5</t>
  </si>
  <si>
    <t>Luva/união PEAD DN160mm, junta por termofusão</t>
  </si>
  <si>
    <t>7.6.6</t>
  </si>
  <si>
    <t>Caixa de inspeção de esgoto em concreto pré-fabricada 40x40cm</t>
  </si>
  <si>
    <t>7.6.7</t>
  </si>
  <si>
    <t>Caixa de sifonada de esgoto em polipropileno entrada DN 40/50 e saída DN75/100</t>
  </si>
  <si>
    <t>7.6.8</t>
  </si>
  <si>
    <t>Caixa de inspeção de esgoto em concreto pré-fabricada 60x60cm</t>
  </si>
  <si>
    <t>7.6.9</t>
  </si>
  <si>
    <t>Tampa de concreto pré-moldado para Caixa de inspeção de esgoto em concreto pré-fabricada 40x40cm</t>
  </si>
  <si>
    <t>7.6.10</t>
  </si>
  <si>
    <t>Tampa articulada de ferro fundido para Caixa de inspeção de esgoto em concreto pré-fabricada 60x60cm (com inscrição em relevo para o tipo de rede)</t>
  </si>
  <si>
    <t>7.6.11</t>
  </si>
  <si>
    <t>Tampa p/ caixa de inspeção de esgoto em concreto pré-fabricada 40x40cm - com revestimento de piso</t>
  </si>
  <si>
    <t>7.6.12</t>
  </si>
  <si>
    <t>Tampa p/ caixa de inspeção de esgoto em concreto pré-fabricada 60x60cm - com revestimento de piso</t>
  </si>
  <si>
    <t>7.6.13</t>
  </si>
  <si>
    <t>Conexão com a rede pública de esgoto - com selim/sela com trava para rede coletora de esgoto de PVC DN150</t>
  </si>
  <si>
    <t>7.6.14</t>
  </si>
  <si>
    <t>Conexão com a rede pública de esgoto - com selim/sela com trava para rede coletora de esgoto de PVC DN250</t>
  </si>
  <si>
    <t>7.6.15</t>
  </si>
  <si>
    <t xml:space="preserve">Escavaçao e carga de material de 1ª categoria, utilizando trator de esteira com lâmina, pá carregadeira e retroescavadeira </t>
  </si>
  <si>
    <t>7.6.16</t>
  </si>
  <si>
    <t>7.6.17</t>
  </si>
  <si>
    <t>Perfuração no muro de contenção, com tubo PVC 200mm, executado após a construção do muro</t>
  </si>
  <si>
    <t>SINALIZAÇÃO VIÁRIA</t>
  </si>
  <si>
    <t>8.1</t>
  </si>
  <si>
    <t>Pintura de sinalização horizontal, com tinta termoplástica, aplicada por aspersão, cor Branco</t>
  </si>
  <si>
    <t>8.2</t>
  </si>
  <si>
    <t>Pintura de sinalização horizontal, com tinta termoplástica, aplicada por aspersão, cor Amarelo</t>
  </si>
  <si>
    <t>8.3</t>
  </si>
  <si>
    <t>Fornecimento e colocação de tachão refletivo bidirecional 10x20x4cm</t>
  </si>
  <si>
    <t>8.4</t>
  </si>
  <si>
    <t>Fornecimento de tacha refletiva bidirecional 10x10x2cm</t>
  </si>
  <si>
    <t>8.5</t>
  </si>
  <si>
    <t>Instalação de tacha refletiva bidirecional 10x10x2cm</t>
  </si>
  <si>
    <t>8.6</t>
  </si>
  <si>
    <t>Confecção de placa de sinalização refletiva</t>
  </si>
  <si>
    <t>8.7</t>
  </si>
  <si>
    <t>Fornecimento e instalação de poste para placas de sinalização</t>
  </si>
  <si>
    <t>SUBSOLO TÉCNICO (Acessos)</t>
  </si>
  <si>
    <t>9.1</t>
  </si>
  <si>
    <t>Serviços de terraplenagem</t>
  </si>
  <si>
    <t>9.1.1</t>
  </si>
  <si>
    <t xml:space="preserve">Escavaçao e carga de material de 1ª categoria (areia), utilizando trator de esteira com lâmina, pá carregadeira e retroescavadeira </t>
  </si>
  <si>
    <t>9.1.2</t>
  </si>
  <si>
    <t>Transporte do material excedente para bota-fora (DMT=6km) c/ 25% de empolamento, inclusive carga manobra e descarga</t>
  </si>
  <si>
    <t>9.1.3</t>
  </si>
  <si>
    <t>Escoramento de vala</t>
  </si>
  <si>
    <t>9.1.4</t>
  </si>
  <si>
    <t>9.2</t>
  </si>
  <si>
    <t>Embasamento</t>
  </si>
  <si>
    <t>9.2.1</t>
  </si>
  <si>
    <t>9.2.2</t>
  </si>
  <si>
    <t>9.2.3</t>
  </si>
  <si>
    <t>9.2.4</t>
  </si>
  <si>
    <t>9.2.5</t>
  </si>
  <si>
    <t>9.3</t>
  </si>
  <si>
    <t>Drenagem Pluvial</t>
  </si>
  <si>
    <t>9.3.1</t>
  </si>
  <si>
    <t>Bomba centrífuga para drenagem, monofásica 1,5CV, monofásica, tensão 110/220V, recalque 1", pressão máxima sem vazão = 39mca, hmax de sucção = 8mca, vazão = 3,3 à 7,2 m³/h</t>
  </si>
  <si>
    <t>9.3.2</t>
  </si>
  <si>
    <t>Caixa enterrada hidráulica retangular de alvenaria de tijolos cerâmicos maciços de 80x80x60cm para rede de drenagem</t>
  </si>
  <si>
    <t>9.3.3</t>
  </si>
  <si>
    <t>Tampa para caixa em concreto h=10cm</t>
  </si>
  <si>
    <t>9.3.4</t>
  </si>
  <si>
    <t>Dreno profundo com tubo pead corrugado perfurado, DN 100mm, preenchimento com brita, envolvido com manta geotêxtil, com selo de argila.</t>
  </si>
  <si>
    <t>9.4</t>
  </si>
  <si>
    <t>Estrutura de concreto armado</t>
  </si>
  <si>
    <t>9.4.1</t>
  </si>
  <si>
    <t>Fabricação de forma em chapa de madeira resinada e=17mm, 2 utilizações.</t>
  </si>
  <si>
    <t>9.4.2</t>
  </si>
  <si>
    <t>Montagem e desmontagem de forma para lajes maciças, pé-direito simples em chapa de madeira compensada resinada, 2 utilizações</t>
  </si>
  <si>
    <t>9.4.3</t>
  </si>
  <si>
    <t>Armação  para uma estrutura convencional em concreto armado, utilizando aço CA-50, compreendendo fornecimento dos materiais, corte, dobra, montagem e colocação das formas. Inclusive arame recozido e espaçadores.</t>
  </si>
  <si>
    <t>9.4.4</t>
  </si>
  <si>
    <t>9.5</t>
  </si>
  <si>
    <t>Impermeabilização</t>
  </si>
  <si>
    <t>9.5.1</t>
  </si>
  <si>
    <t>Impermeabilização com manta asfáltica inclusive aplicação primer asfáltico (externo) e=4mm</t>
  </si>
  <si>
    <t>9.5.2</t>
  </si>
  <si>
    <t>Impermeabilização de superfície com membrana a base de poliuretano (interno)</t>
  </si>
  <si>
    <t>9.5.3</t>
  </si>
  <si>
    <t>Impermeabilização com Emulsão asfáltica na laje superior (2 demãos)</t>
  </si>
  <si>
    <t>9.6</t>
  </si>
  <si>
    <t>Infraestrutura elétrica (fornecimento e instalação)</t>
  </si>
  <si>
    <t>9.6.1</t>
  </si>
  <si>
    <t>Ponto de iluminação em teto ou parede com eletroduto de ferro galvanizado aparente 3/4"</t>
  </si>
  <si>
    <t>pontos</t>
  </si>
  <si>
    <t>9.6.2</t>
  </si>
  <si>
    <t xml:space="preserve">Luminária estanque com proteção contra a água, poeira ou impactos </t>
  </si>
  <si>
    <t>9.6.3</t>
  </si>
  <si>
    <t>Interruptor simples (6 módulos) 10A 250V , incluindo suporte e placa</t>
  </si>
  <si>
    <t>9.6.4</t>
  </si>
  <si>
    <t>Ponto de tomada 2p+t, de uso geral, sistema de bombas e sistea de exaustão, 10 A, com eletroduto de ferro galvanizado aparente Ø 3/4", fio rigido 2,5mm² (fio 12), inclusive placa e aterramento.</t>
  </si>
  <si>
    <t>9.6.5</t>
  </si>
  <si>
    <t>Exaustor / circulador de ar</t>
  </si>
  <si>
    <t>9.7</t>
  </si>
  <si>
    <t>Instalações de água fria (fornecimento e instalação)</t>
  </si>
  <si>
    <t>9.7.1</t>
  </si>
  <si>
    <t>Conjunto de ponto hidráulico de água fria para banheiro (ramal/subramal e distribuição) em PVC, com tubos, conexões, registros, cortes e fixações em prédio com tubulação embutida</t>
  </si>
  <si>
    <t>9.8</t>
  </si>
  <si>
    <t>Instalações de esgoto sanitário (fornecimento e instalação)</t>
  </si>
  <si>
    <t>9.8.1</t>
  </si>
  <si>
    <t>Conjunto de ponto de coleta de esgoto para banheiro (ramal de esgoto sanitário) em PVC série normal, com tubos, conexões, ralos, caixas sifonadas, cortes e fixações em prédio com prumada de descida fora do prédio.</t>
  </si>
  <si>
    <t>9.8.2</t>
  </si>
  <si>
    <t>Bomba de recalque a vácuo</t>
  </si>
  <si>
    <t>9.9</t>
  </si>
  <si>
    <t>Acessórios</t>
  </si>
  <si>
    <t>9.9.1</t>
  </si>
  <si>
    <t>Escada marinheiro metálica galvanizada</t>
  </si>
  <si>
    <t>9.9.2</t>
  </si>
  <si>
    <t>Tampa de acesso a escadaria (1,20 x 1,20m)</t>
  </si>
  <si>
    <t>9.9.3</t>
  </si>
  <si>
    <t>Tampa alçapão (1,00 x 1,00 m)</t>
  </si>
  <si>
    <t>SERVIÇOS COMPLEMENTARES</t>
  </si>
  <si>
    <t>10.1</t>
  </si>
  <si>
    <t>Substituição do madeiramento (deck) do parque da Barra Sul</t>
  </si>
  <si>
    <t>10.1.1</t>
  </si>
  <si>
    <t>Deck em madeira, fornecimento da madeira e execução - régua 10x3,0cm</t>
  </si>
  <si>
    <t>10.1.2</t>
  </si>
  <si>
    <t>10.2</t>
  </si>
  <si>
    <t>Concordância de obra com infra-estrutura existente (temporária)</t>
  </si>
  <si>
    <t>10.2.1</t>
  </si>
  <si>
    <t xml:space="preserve">Viga de contenção 20x30 moldada in-loco. </t>
  </si>
  <si>
    <t>10.2.2</t>
  </si>
  <si>
    <t>Perfil L em aço galvanizado 60x60mm, fixado no contrapiso</t>
  </si>
  <si>
    <t>10.2.3</t>
  </si>
  <si>
    <t>10.2.4</t>
  </si>
  <si>
    <t>10.2.5</t>
  </si>
  <si>
    <t>Execução de passeio em concreto com acabamento vassourado. E=8cm</t>
  </si>
  <si>
    <t>10.2.6</t>
  </si>
  <si>
    <t>Execução de banco linear em concreto armado. H=45cm</t>
  </si>
  <si>
    <t>10.2.7</t>
  </si>
  <si>
    <t>Canteiro com forração em grama amendoim</t>
  </si>
  <si>
    <t>10.2.8</t>
  </si>
  <si>
    <t>Complemento de pavimento asfáltico. E=8cm</t>
  </si>
  <si>
    <t>10.3</t>
  </si>
  <si>
    <t>Limpeza da obra</t>
  </si>
  <si>
    <t>10.3.1</t>
  </si>
  <si>
    <t>TOTAL R$</t>
  </si>
  <si>
    <r>
      <t xml:space="preserve">Objeto: </t>
    </r>
    <r>
      <rPr>
        <b/>
        <sz val="10"/>
        <rFont val="Arial"/>
        <family val="2"/>
      </rPr>
      <t>(Lote 01 - Parque "Concreto") Projeto de Intervenção Urbana e Paisagística</t>
    </r>
  </si>
  <si>
    <r>
      <t xml:space="preserve">Localização: </t>
    </r>
    <r>
      <rPr>
        <b/>
        <sz val="10"/>
        <rFont val="Arial"/>
        <family val="2"/>
      </rPr>
      <t>Parque Linear a Praia Central - Trecho Sul - estacas 4+250 a 4+992,40 / 5+230 a 5+780</t>
    </r>
  </si>
  <si>
    <r>
      <t xml:space="preserve">Tipo de Serviço: </t>
    </r>
    <r>
      <rPr>
        <b/>
        <sz val="10"/>
        <color theme="1"/>
        <rFont val="Arial"/>
        <family val="2"/>
      </rPr>
      <t>Reurbanização de parque linear, com infra-estruturas diversas, sistema de drenagem, pavimentação e sinalização viária</t>
    </r>
  </si>
  <si>
    <t>CRONOGRAMA FÍSICO DA OBRA (GERAL)</t>
  </si>
  <si>
    <t>ITEM</t>
  </si>
  <si>
    <t>SERVIÇO</t>
  </si>
  <si>
    <t>1º Mês</t>
  </si>
  <si>
    <t>2º Mês</t>
  </si>
  <si>
    <t>3º Mês</t>
  </si>
  <si>
    <t>4º Mês</t>
  </si>
  <si>
    <t>5º Mês</t>
  </si>
  <si>
    <t>6º Mês</t>
  </si>
  <si>
    <t>7º Mês</t>
  </si>
  <si>
    <t>8º Mês</t>
  </si>
  <si>
    <t>9º Mês</t>
  </si>
  <si>
    <t>10º Mês</t>
  </si>
  <si>
    <t>11º Mês</t>
  </si>
  <si>
    <t>12º Mês</t>
  </si>
  <si>
    <t>13º Mês</t>
  </si>
  <si>
    <t>14º Mês</t>
  </si>
  <si>
    <t>15º Mês</t>
  </si>
  <si>
    <t>16º Mês</t>
  </si>
  <si>
    <t>17º Mês</t>
  </si>
  <si>
    <t>18º Mês</t>
  </si>
  <si>
    <t>19º Mês</t>
  </si>
  <si>
    <t>20º Mês</t>
  </si>
  <si>
    <t>Físico</t>
  </si>
  <si>
    <t>Remoções, demolições e transporte</t>
  </si>
  <si>
    <t>Movimentação de solo</t>
  </si>
  <si>
    <t>Fornecimento e assentamento de tubos</t>
  </si>
  <si>
    <t>Canaletas de drenagem e Caixas de inspeção</t>
  </si>
  <si>
    <t>Caixas de drenagem (BL, BB, CP e PV)</t>
  </si>
  <si>
    <t>Drenos e Caixas de ligação</t>
  </si>
  <si>
    <t>Base em concreto do calçadão e travessia em placa cimentícia vibroprensada</t>
  </si>
  <si>
    <t>Acessos e decks</t>
  </si>
  <si>
    <t>Academia assistida, Dogparque, Playground, Complementos de piso, Cancha de Bocha e Unidade de alongamento</t>
  </si>
  <si>
    <t>MOBILIÁRIO E EQUIPAMENTO URBANO</t>
  </si>
  <si>
    <t>Equipamentos urbanos</t>
  </si>
  <si>
    <t>Infraestrutura elétrica - ENTRADA e MEDIÇÕES (fornecimento e instalação)</t>
  </si>
  <si>
    <t>Iluminação decorativa e posteamento</t>
  </si>
  <si>
    <t>PAISAGISMO</t>
  </si>
  <si>
    <t>Forração, massa arbustiva e dunas</t>
  </si>
  <si>
    <t>Fornecimento e plantio de árvores, e instalação de cercas de proteção de restinga</t>
  </si>
  <si>
    <t>Pintura com tinta termoplástica e tachas</t>
  </si>
  <si>
    <t>Placas de sinalização</t>
  </si>
  <si>
    <t>SUBSOLO TÉCNICO</t>
  </si>
  <si>
    <t>Subsolo técnico</t>
  </si>
  <si>
    <t>11.1</t>
  </si>
  <si>
    <t>11.2</t>
  </si>
  <si>
    <t>11.3</t>
  </si>
  <si>
    <t>Limpeza final da obra</t>
  </si>
  <si>
    <r>
      <t xml:space="preserve">Localização: </t>
    </r>
    <r>
      <rPr>
        <b/>
        <sz val="10"/>
        <rFont val="Arial"/>
        <family val="2"/>
      </rPr>
      <t>Parque Linear a Praia Central - Trecho Sul - estacas 4+250 a 4+990 / 5+230 a 5+780</t>
    </r>
  </si>
  <si>
    <r>
      <t xml:space="preserve">Tipo de Serviço: </t>
    </r>
    <r>
      <rPr>
        <b/>
        <sz val="10"/>
        <color theme="1"/>
        <rFont val="Arial"/>
        <family val="2"/>
      </rPr>
      <t xml:space="preserve"> Reurbanização de parque linear, com infraestruturas diversas, sistema de drenagem, pavimentação e sinalização viária</t>
    </r>
  </si>
  <si>
    <t>CRONOGRAMA FÍSICO-FINANCEIRO - LOTE 01 - PARQUE "CONCRETO"</t>
  </si>
  <si>
    <t>VALOR TOTAL (R$)</t>
  </si>
  <si>
    <t>Financeiro</t>
  </si>
  <si>
    <t>TOTAL (R$)</t>
  </si>
  <si>
    <t>TOTAL ACUMULADO (R$)</t>
  </si>
  <si>
    <t>7.2.12</t>
  </si>
  <si>
    <t>Tampa de ferro nodular com aro de intalação para caixa tipo R2 - dimensões internas da caixa 90x70cm</t>
  </si>
  <si>
    <r>
      <t xml:space="preserve">Data: </t>
    </r>
    <r>
      <rPr>
        <b/>
        <sz val="9"/>
        <rFont val="Arial"/>
        <family val="2"/>
      </rPr>
      <t>Janeiro/2025 (REV05)</t>
    </r>
  </si>
  <si>
    <r>
      <t xml:space="preserve">Data: </t>
    </r>
    <r>
      <rPr>
        <b/>
        <sz val="10"/>
        <color theme="1"/>
        <rFont val="Arial"/>
        <family val="2"/>
      </rPr>
      <t>Jan/2025 (Rev05)</t>
    </r>
  </si>
  <si>
    <r>
      <t xml:space="preserve">Data: </t>
    </r>
    <r>
      <rPr>
        <b/>
        <sz val="10"/>
        <color theme="1"/>
        <rFont val="Arial"/>
        <family val="2"/>
      </rPr>
      <t>Jan/2025 (REV05)</t>
    </r>
  </si>
  <si>
    <t>Fornecimento do mobiliário Gola de árvore</t>
  </si>
  <si>
    <t>(Playground) Cavalgada ou equivalente, fornecimento</t>
  </si>
  <si>
    <t>(Playground) Balanço duplo ou equivalente, fornecimento</t>
  </si>
  <si>
    <t>(Playground) Escorregador ou equivalente, fornecimento e instalação</t>
  </si>
  <si>
    <t>(Playground) Argola ou equivalente, fornecimento</t>
  </si>
  <si>
    <t>(Playground) Escalada X ou equivalente, fornecimento</t>
  </si>
  <si>
    <t>(Playground) Escalada rede quadriculada ou equivalente, fornecimento e instalação</t>
  </si>
  <si>
    <t>6.2.5</t>
  </si>
  <si>
    <t>6.2.6</t>
  </si>
  <si>
    <t>6.2.7</t>
  </si>
  <si>
    <t>6.2.8</t>
  </si>
  <si>
    <t>6.2.9</t>
  </si>
  <si>
    <t>6.2.10</t>
  </si>
  <si>
    <t>6.2.11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</si>
</sst>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00_);_(* \(#,##0.00\);_(* &quot;-&quot;??_);_(@_)"/>
    <numFmt numFmtId="172" formatCode="_(&quot;R$ &quot;* #,##0.00_);_(&quot;R$ &quot;* \(#,##0.00\);_(&quot;R$ &quot;* &quot;-&quot;??_);_(@_)"/>
    <numFmt numFmtId="176" formatCode="0.0%"/>
  </numFmts>
  <fonts count="20" x14ac:knownFonts="1">
    <font>
      <sz val="11"/>
      <color theme="1"/>
      <name val="Calibri"/>
      <family val="2"/>
      <scheme val="minor"/>
    </font>
    <font>
      <sz val="11"/>
      <color theme="1"/>
      <name val="Calibri"/>
      <family val="2"/>
      <scheme val="minor"/>
    </font>
    <font>
      <sz val="10"/>
      <name val="Arial"/>
      <family val="2"/>
    </font>
    <font>
      <b/>
      <sz val="11"/>
      <name val="Arial"/>
      <family val="2"/>
    </font>
    <font>
      <b/>
      <sz val="20"/>
      <name val="Arial"/>
      <family val="2"/>
    </font>
    <font>
      <sz val="9"/>
      <name val="Arial"/>
      <family val="2"/>
    </font>
    <font>
      <sz val="8"/>
      <name val="Calibri"/>
      <family val="2"/>
      <scheme val="minor"/>
    </font>
    <font>
      <b/>
      <sz val="9"/>
      <name val="Arial"/>
      <family val="2"/>
    </font>
    <font>
      <b/>
      <sz val="10"/>
      <name val="Arial"/>
      <family val="2"/>
    </font>
    <font>
      <sz val="8"/>
      <name val="Arial"/>
      <family val="2"/>
    </font>
    <font>
      <b/>
      <sz val="16"/>
      <name val="Arial"/>
      <family val="2"/>
    </font>
    <font>
      <sz val="20"/>
      <name val="Arial"/>
      <family val="2"/>
    </font>
    <font>
      <b/>
      <sz val="20"/>
      <color theme="1"/>
      <name val="Calibri"/>
      <family val="2"/>
      <scheme val="minor"/>
    </font>
    <font>
      <sz val="10"/>
      <color rgb="FF000000"/>
      <name val="Arial"/>
      <family val="2"/>
    </font>
    <font>
      <sz val="10"/>
      <color theme="1"/>
      <name val="Arial"/>
      <family val="2"/>
    </font>
    <font>
      <b/>
      <sz val="14"/>
      <name val="Arial"/>
      <family val="2"/>
    </font>
    <font>
      <sz val="9"/>
      <color theme="1"/>
      <name val="Arial"/>
      <family val="2"/>
    </font>
    <font>
      <b/>
      <sz val="10"/>
      <color theme="1"/>
      <name val="Arial"/>
      <family val="2"/>
    </font>
    <font>
      <sz val="11"/>
      <color indexed="8"/>
      <name val="Arial"/>
      <family val="2"/>
    </font>
    <font>
      <b/>
      <sz val="8"/>
      <name val="Arial"/>
      <family val="2"/>
    </font>
  </fonts>
  <fills count="12">
    <fill>
      <patternFill patternType="none"/>
    </fill>
    <fill>
      <patternFill patternType="gray125"/>
    </fill>
    <fill>
      <patternFill patternType="solid">
        <fgColor rgb="FFC0C0C0"/>
      </patternFill>
    </fill>
    <fill>
      <patternFill patternType="solid">
        <fgColor rgb="FFDCE6F0"/>
      </patternFill>
    </fill>
    <fill>
      <patternFill patternType="solid">
        <fgColor rgb="FFF1F1F1"/>
      </patternFill>
    </fill>
    <fill>
      <patternFill patternType="solid">
        <fgColor rgb="FFBFBFBF"/>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2F2F2"/>
        <bgColor indexed="64"/>
      </patternFill>
    </fill>
    <fill>
      <patternFill patternType="solid">
        <fgColor theme="8" tint="0.79998168889431442"/>
        <bgColor indexed="64"/>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s>
  <cellStyleXfs count="43">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0" fontId="13" fillId="0" borderId="0"/>
    <xf numFmtId="0" fontId="2" fillId="0" borderId="0"/>
    <xf numFmtId="166" fontId="2" fillId="0" borderId="0" applyFont="0" applyFill="0" applyBorder="0" applyAlignment="0" applyProtection="0"/>
    <xf numFmtId="0" fontId="18" fillId="0" borderId="0"/>
    <xf numFmtId="0" fontId="2" fillId="0" borderId="0"/>
    <xf numFmtId="166" fontId="2" fillId="0" borderId="0" applyFill="0" applyBorder="0" applyAlignment="0" applyProtection="0"/>
    <xf numFmtId="43" fontId="2" fillId="0" borderId="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72" fontId="2" fillId="0" borderId="0" applyFont="0" applyFill="0" applyBorder="0" applyAlignment="0" applyProtection="0"/>
    <xf numFmtId="9"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53">
    <xf numFmtId="0" fontId="0" fillId="0" borderId="0" xfId="0"/>
    <xf numFmtId="10" fontId="7" fillId="0" borderId="6" xfId="2" applyNumberFormat="1" applyFont="1" applyFill="1" applyBorder="1" applyAlignment="1">
      <alignment horizontal="right" vertical="center" wrapText="1"/>
    </xf>
    <xf numFmtId="43" fontId="5" fillId="6" borderId="6" xfId="1" applyFont="1" applyFill="1" applyBorder="1" applyAlignment="1">
      <alignment horizontal="left" vertical="center" wrapText="1"/>
    </xf>
    <xf numFmtId="43" fontId="5" fillId="6" borderId="6" xfId="1" applyFont="1" applyFill="1" applyBorder="1" applyAlignment="1">
      <alignment horizontal="right" vertical="center" wrapText="1"/>
    </xf>
    <xf numFmtId="10" fontId="5" fillId="6" borderId="6" xfId="2" applyNumberFormat="1" applyFont="1" applyFill="1" applyBorder="1" applyAlignment="1">
      <alignment horizontal="right" vertical="center" wrapText="1"/>
    </xf>
    <xf numFmtId="0" fontId="5" fillId="6" borderId="6" xfId="0" applyFont="1" applyFill="1" applyBorder="1" applyAlignment="1">
      <alignment horizontal="justify" vertical="center" wrapText="1"/>
    </xf>
    <xf numFmtId="165" fontId="5" fillId="6" borderId="6" xfId="0" applyNumberFormat="1" applyFont="1" applyFill="1" applyBorder="1" applyAlignment="1">
      <alignment horizontal="center" vertical="center" wrapText="1"/>
    </xf>
    <xf numFmtId="43" fontId="5" fillId="6" borderId="6" xfId="1" applyFont="1" applyFill="1" applyBorder="1" applyAlignment="1">
      <alignment horizontal="justify" vertical="center" wrapText="1"/>
    </xf>
    <xf numFmtId="0" fontId="2" fillId="0" borderId="0" xfId="4" applyAlignment="1">
      <alignment vertical="center" wrapText="1"/>
    </xf>
    <xf numFmtId="0" fontId="2" fillId="0" borderId="18" xfId="4" applyBorder="1" applyAlignment="1">
      <alignment vertical="center"/>
    </xf>
    <xf numFmtId="10" fontId="8" fillId="0" borderId="6" xfId="11" applyNumberFormat="1" applyFont="1" applyFill="1" applyBorder="1" applyAlignment="1">
      <alignment horizontal="center" vertical="center" wrapText="1"/>
    </xf>
    <xf numFmtId="0" fontId="8" fillId="0" borderId="21" xfId="4" applyFont="1" applyBorder="1" applyAlignment="1">
      <alignment horizontal="center" vertical="center" wrapText="1"/>
    </xf>
    <xf numFmtId="0" fontId="2" fillId="0" borderId="21" xfId="4" applyBorder="1" applyAlignment="1">
      <alignment horizontal="center" vertical="center" wrapText="1"/>
    </xf>
    <xf numFmtId="10" fontId="8" fillId="0" borderId="21" xfId="11" applyNumberFormat="1" applyFont="1" applyFill="1" applyBorder="1" applyAlignment="1">
      <alignment horizontal="center" vertical="center" wrapText="1"/>
    </xf>
    <xf numFmtId="0" fontId="8" fillId="0" borderId="10" xfId="4" applyFont="1" applyBorder="1" applyAlignment="1">
      <alignment horizontal="center" vertical="center" wrapText="1"/>
    </xf>
    <xf numFmtId="0" fontId="8" fillId="7" borderId="6" xfId="4" applyFont="1" applyFill="1" applyBorder="1" applyAlignment="1">
      <alignment horizontal="center" vertical="center"/>
    </xf>
    <xf numFmtId="166" fontId="2" fillId="7" borderId="21" xfId="12" applyFont="1" applyFill="1" applyBorder="1" applyAlignment="1">
      <alignment horizontal="right" vertical="center" wrapText="1"/>
    </xf>
    <xf numFmtId="10" fontId="2" fillId="7" borderId="21" xfId="11" applyNumberFormat="1" applyFont="1" applyFill="1" applyBorder="1" applyAlignment="1">
      <alignment vertical="center" wrapText="1"/>
    </xf>
    <xf numFmtId="166" fontId="2" fillId="7" borderId="21" xfId="4" applyNumberFormat="1" applyFill="1" applyBorder="1" applyAlignment="1">
      <alignment vertical="center" wrapText="1"/>
    </xf>
    <xf numFmtId="166" fontId="2" fillId="7" borderId="10" xfId="4" applyNumberFormat="1" applyFill="1" applyBorder="1" applyAlignment="1">
      <alignment vertical="center" wrapText="1"/>
    </xf>
    <xf numFmtId="166" fontId="2" fillId="0" borderId="0" xfId="4" applyNumberFormat="1" applyAlignment="1">
      <alignment vertical="center" wrapText="1"/>
    </xf>
    <xf numFmtId="0" fontId="2" fillId="0" borderId="6" xfId="4" applyBorder="1" applyAlignment="1">
      <alignment horizontal="center" vertical="center"/>
    </xf>
    <xf numFmtId="0" fontId="2" fillId="0" borderId="12" xfId="4" applyBorder="1" applyAlignment="1">
      <alignment vertical="center" wrapText="1"/>
    </xf>
    <xf numFmtId="166" fontId="0" fillId="0" borderId="6" xfId="12" applyFont="1" applyBorder="1" applyAlignment="1">
      <alignment horizontal="right" vertical="center" wrapText="1"/>
    </xf>
    <xf numFmtId="10" fontId="0" fillId="0" borderId="6" xfId="11" applyNumberFormat="1" applyFont="1" applyBorder="1" applyAlignment="1">
      <alignment vertical="center" wrapText="1"/>
    </xf>
    <xf numFmtId="10" fontId="0" fillId="0" borderId="6" xfId="11" applyNumberFormat="1" applyFont="1" applyFill="1" applyBorder="1" applyAlignment="1">
      <alignment vertical="center" wrapText="1"/>
    </xf>
    <xf numFmtId="166" fontId="2" fillId="0" borderId="6" xfId="4" applyNumberFormat="1" applyBorder="1" applyAlignment="1">
      <alignment vertical="center" wrapText="1"/>
    </xf>
    <xf numFmtId="0" fontId="2" fillId="0" borderId="12" xfId="4" applyBorder="1" applyAlignment="1">
      <alignment horizontal="center" vertical="center"/>
    </xf>
    <xf numFmtId="0" fontId="2" fillId="0" borderId="6" xfId="4" applyBorder="1" applyAlignment="1">
      <alignment vertical="center" wrapText="1"/>
    </xf>
    <xf numFmtId="166" fontId="0" fillId="0" borderId="21" xfId="12" applyFont="1" applyBorder="1" applyAlignment="1">
      <alignment vertical="center" wrapText="1"/>
    </xf>
    <xf numFmtId="0" fontId="2" fillId="0" borderId="21" xfId="4" applyBorder="1" applyAlignment="1">
      <alignment vertical="center" wrapText="1"/>
    </xf>
    <xf numFmtId="10" fontId="0" fillId="0" borderId="21" xfId="11" applyNumberFormat="1" applyFont="1" applyFill="1" applyBorder="1" applyAlignment="1">
      <alignment vertical="center" wrapText="1"/>
    </xf>
    <xf numFmtId="0" fontId="2" fillId="0" borderId="10" xfId="4" applyBorder="1" applyAlignment="1">
      <alignment vertical="center" wrapText="1"/>
    </xf>
    <xf numFmtId="0" fontId="8" fillId="0" borderId="10" xfId="4" applyFont="1" applyBorder="1" applyAlignment="1">
      <alignment horizontal="right" vertical="center" wrapText="1"/>
    </xf>
    <xf numFmtId="166" fontId="8" fillId="0" borderId="6" xfId="4" applyNumberFormat="1" applyFont="1" applyBorder="1" applyAlignment="1">
      <alignment vertical="center" wrapText="1"/>
    </xf>
    <xf numFmtId="10" fontId="8" fillId="0" borderId="6" xfId="11" applyNumberFormat="1" applyFont="1" applyBorder="1" applyAlignment="1">
      <alignment vertical="center" wrapText="1"/>
    </xf>
    <xf numFmtId="10" fontId="8" fillId="0" borderId="6" xfId="11" applyNumberFormat="1" applyFont="1" applyFill="1" applyBorder="1" applyAlignment="1">
      <alignment vertical="center" wrapText="1"/>
    </xf>
    <xf numFmtId="10" fontId="8" fillId="0" borderId="6" xfId="4" applyNumberFormat="1" applyFont="1" applyBorder="1" applyAlignment="1">
      <alignment vertical="center" wrapText="1"/>
    </xf>
    <xf numFmtId="166" fontId="8" fillId="0" borderId="6" xfId="12" applyFont="1" applyFill="1" applyBorder="1" applyAlignment="1">
      <alignment vertical="center" wrapText="1"/>
    </xf>
    <xf numFmtId="0" fontId="2" fillId="0" borderId="0" xfId="4" applyAlignment="1">
      <alignment horizontal="center" vertical="center"/>
    </xf>
    <xf numFmtId="0" fontId="8" fillId="0" borderId="14" xfId="4" applyFont="1" applyBorder="1" applyAlignment="1">
      <alignment horizontal="right" vertical="center" wrapText="1"/>
    </xf>
    <xf numFmtId="10" fontId="0" fillId="0" borderId="0" xfId="11" applyNumberFormat="1" applyFont="1" applyAlignment="1">
      <alignment vertical="center" wrapText="1"/>
    </xf>
    <xf numFmtId="0" fontId="8" fillId="0" borderId="0" xfId="4" applyFont="1" applyAlignment="1">
      <alignment horizontal="right" vertical="center" wrapText="1"/>
    </xf>
    <xf numFmtId="166" fontId="3" fillId="0" borderId="6" xfId="4" applyNumberFormat="1" applyFont="1" applyBorder="1" applyAlignment="1">
      <alignment vertical="center" wrapText="1"/>
    </xf>
    <xf numFmtId="0" fontId="9" fillId="0" borderId="0" xfId="4" applyFont="1" applyAlignment="1">
      <alignment horizontal="left" vertical="center"/>
    </xf>
    <xf numFmtId="0" fontId="9" fillId="0" borderId="16" xfId="4" applyFont="1" applyBorder="1" applyAlignment="1">
      <alignment horizontal="left" vertical="center"/>
    </xf>
    <xf numFmtId="0" fontId="2" fillId="0" borderId="0" xfId="4" applyAlignment="1">
      <alignment vertical="center"/>
    </xf>
    <xf numFmtId="0" fontId="2" fillId="0" borderId="16" xfId="4" applyBorder="1" applyAlignment="1">
      <alignment vertical="center"/>
    </xf>
    <xf numFmtId="0" fontId="2" fillId="0" borderId="19" xfId="4" applyBorder="1" applyAlignment="1">
      <alignment vertical="center"/>
    </xf>
    <xf numFmtId="43" fontId="5" fillId="0" borderId="6" xfId="1" applyFont="1" applyFill="1" applyBorder="1" applyAlignment="1">
      <alignment horizontal="right" vertical="center" wrapText="1"/>
    </xf>
    <xf numFmtId="164" fontId="7" fillId="3" borderId="6" xfId="0" applyNumberFormat="1" applyFont="1" applyFill="1" applyBorder="1" applyAlignment="1">
      <alignment horizontal="center" vertical="center" wrapText="1"/>
    </xf>
    <xf numFmtId="165" fontId="7" fillId="7" borderId="6" xfId="0" applyNumberFormat="1" applyFont="1" applyFill="1" applyBorder="1" applyAlignment="1">
      <alignment horizontal="center" vertical="center" wrapText="1"/>
    </xf>
    <xf numFmtId="43" fontId="7" fillId="0" borderId="6" xfId="1" applyFont="1" applyFill="1" applyBorder="1" applyAlignment="1">
      <alignment horizontal="left" vertical="center" wrapText="1"/>
    </xf>
    <xf numFmtId="164" fontId="5" fillId="6" borderId="6" xfId="0" applyNumberFormat="1" applyFont="1" applyFill="1" applyBorder="1" applyAlignment="1">
      <alignment horizontal="center" vertical="center" wrapText="1"/>
    </xf>
    <xf numFmtId="164" fontId="5" fillId="0" borderId="6" xfId="0" applyNumberFormat="1" applyFont="1" applyBorder="1" applyAlignment="1">
      <alignment horizontal="center" vertical="center" wrapText="1"/>
    </xf>
    <xf numFmtId="164" fontId="7" fillId="7" borderId="6" xfId="0" applyNumberFormat="1" applyFont="1" applyFill="1" applyBorder="1" applyAlignment="1">
      <alignment horizontal="center" vertical="center" wrapText="1"/>
    </xf>
    <xf numFmtId="0" fontId="5" fillId="0" borderId="6" xfId="0" applyFont="1" applyBorder="1" applyAlignment="1">
      <alignment horizontal="right" vertical="center" wrapText="1"/>
    </xf>
    <xf numFmtId="0" fontId="7" fillId="6" borderId="7" xfId="0" applyFont="1" applyFill="1" applyBorder="1" applyAlignment="1">
      <alignment horizontal="left" vertical="center" wrapText="1"/>
    </xf>
    <xf numFmtId="43" fontId="5" fillId="6" borderId="21" xfId="1" applyFont="1" applyFill="1" applyBorder="1" applyAlignment="1">
      <alignment horizontal="left" vertical="center" wrapText="1"/>
    </xf>
    <xf numFmtId="10" fontId="5" fillId="6" borderId="10" xfId="2" applyNumberFormat="1" applyFont="1" applyFill="1" applyBorder="1" applyAlignment="1">
      <alignment horizontal="right" vertical="center" wrapText="1"/>
    </xf>
    <xf numFmtId="43" fontId="5" fillId="6" borderId="21" xfId="1" applyFont="1" applyFill="1" applyBorder="1" applyAlignment="1">
      <alignment horizontal="justify" vertical="center" wrapText="1"/>
    </xf>
    <xf numFmtId="0" fontId="5" fillId="6" borderId="21" xfId="0" applyFont="1" applyFill="1" applyBorder="1" applyAlignment="1">
      <alignment horizontal="center" vertical="center" wrapText="1"/>
    </xf>
    <xf numFmtId="43" fontId="5" fillId="6" borderId="21" xfId="1" applyFont="1" applyFill="1" applyBorder="1" applyAlignment="1">
      <alignment horizontal="right" vertical="center" wrapText="1"/>
    </xf>
    <xf numFmtId="0" fontId="5" fillId="6" borderId="7" xfId="0" applyFont="1" applyFill="1" applyBorder="1" applyAlignment="1">
      <alignment vertical="center" wrapText="1"/>
    </xf>
    <xf numFmtId="0" fontId="5" fillId="6" borderId="22" xfId="0" applyFont="1" applyFill="1" applyBorder="1" applyAlignment="1">
      <alignment vertical="center" wrapText="1"/>
    </xf>
    <xf numFmtId="165" fontId="7" fillId="6" borderId="6" xfId="0" applyNumberFormat="1" applyFont="1" applyFill="1" applyBorder="1" applyAlignment="1">
      <alignment horizontal="center" vertical="center" wrapText="1"/>
    </xf>
    <xf numFmtId="0" fontId="7" fillId="6" borderId="12" xfId="0" applyFont="1" applyFill="1" applyBorder="1" applyAlignment="1">
      <alignment horizontal="justify" vertical="center" wrapText="1"/>
    </xf>
    <xf numFmtId="164" fontId="7" fillId="6" borderId="22" xfId="0" applyNumberFormat="1" applyFont="1" applyFill="1" applyBorder="1" applyAlignment="1">
      <alignment vertical="center" wrapText="1"/>
    </xf>
    <xf numFmtId="0" fontId="7" fillId="6" borderId="7" xfId="0" applyFont="1" applyFill="1" applyBorder="1" applyAlignment="1">
      <alignment vertical="center" wrapText="1"/>
    </xf>
    <xf numFmtId="0" fontId="7" fillId="6" borderId="22" xfId="0" applyFont="1" applyFill="1" applyBorder="1" applyAlignment="1">
      <alignment vertical="center" wrapText="1"/>
    </xf>
    <xf numFmtId="0" fontId="5" fillId="6" borderId="7" xfId="0" applyFont="1" applyFill="1" applyBorder="1" applyAlignment="1">
      <alignment horizontal="right" vertical="center" wrapText="1"/>
    </xf>
    <xf numFmtId="10" fontId="7" fillId="6" borderId="6" xfId="2" applyNumberFormat="1" applyFont="1" applyFill="1" applyBorder="1" applyAlignment="1">
      <alignment horizontal="right" vertical="center" wrapText="1"/>
    </xf>
    <xf numFmtId="0" fontId="2" fillId="0" borderId="0" xfId="21" applyAlignment="1">
      <alignment vertical="center"/>
    </xf>
    <xf numFmtId="0" fontId="5" fillId="0" borderId="0" xfId="0" applyFont="1" applyAlignment="1">
      <alignment horizontal="left" vertical="center"/>
    </xf>
    <xf numFmtId="0" fontId="7" fillId="6" borderId="22" xfId="0" applyFont="1" applyFill="1" applyBorder="1" applyAlignment="1">
      <alignment horizontal="left" vertical="center" wrapText="1"/>
    </xf>
    <xf numFmtId="0" fontId="5" fillId="6" borderId="6" xfId="0" applyFont="1" applyFill="1" applyBorder="1" applyAlignment="1">
      <alignment horizontal="center" vertical="center" wrapText="1"/>
    </xf>
    <xf numFmtId="43" fontId="5" fillId="0" borderId="6" xfId="1"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horizontal="right" vertical="center" wrapText="1"/>
    </xf>
    <xf numFmtId="0" fontId="5" fillId="0" borderId="0" xfId="0" applyFont="1" applyAlignment="1">
      <alignment vertical="center" wrapText="1"/>
    </xf>
    <xf numFmtId="43" fontId="7" fillId="0" borderId="0" xfId="1" applyFont="1" applyFill="1" applyBorder="1" applyAlignment="1">
      <alignment horizontal="right" vertical="center" wrapText="1"/>
    </xf>
    <xf numFmtId="0" fontId="5" fillId="0" borderId="0" xfId="0" applyFont="1" applyAlignment="1">
      <alignment horizontal="center" vertical="center"/>
    </xf>
    <xf numFmtId="43" fontId="5" fillId="0" borderId="0" xfId="1" applyFont="1" applyAlignment="1">
      <alignment horizontal="left" vertical="center"/>
    </xf>
    <xf numFmtId="0" fontId="5" fillId="0" borderId="0" xfId="0" applyFont="1" applyAlignment="1">
      <alignment horizontal="justify" vertical="center"/>
    </xf>
    <xf numFmtId="43" fontId="5" fillId="0" borderId="0" xfId="1" applyFont="1" applyFill="1" applyBorder="1" applyAlignment="1">
      <alignment horizontal="justify" vertical="center"/>
    </xf>
    <xf numFmtId="0" fontId="5" fillId="0" borderId="0" xfId="0" applyFont="1" applyAlignment="1">
      <alignment horizontal="right" vertical="center"/>
    </xf>
    <xf numFmtId="43" fontId="5" fillId="0" borderId="0" xfId="1" applyFont="1" applyBorder="1" applyAlignment="1">
      <alignment horizontal="left" vertical="center"/>
    </xf>
    <xf numFmtId="0" fontId="7" fillId="6" borderId="12" xfId="0" applyFont="1" applyFill="1" applyBorder="1" applyAlignment="1">
      <alignment horizontal="left" vertical="center"/>
    </xf>
    <xf numFmtId="0" fontId="7" fillId="7" borderId="12" xfId="0" applyFont="1" applyFill="1" applyBorder="1" applyAlignment="1">
      <alignment vertical="center"/>
    </xf>
    <xf numFmtId="165" fontId="7" fillId="10" borderId="6" xfId="0" applyNumberFormat="1" applyFont="1" applyFill="1" applyBorder="1" applyAlignment="1">
      <alignment horizontal="center" vertical="center" wrapText="1"/>
    </xf>
    <xf numFmtId="0" fontId="7" fillId="10" borderId="12" xfId="0" applyFont="1" applyFill="1" applyBorder="1" applyAlignment="1">
      <alignment vertical="center"/>
    </xf>
    <xf numFmtId="0" fontId="7" fillId="10" borderId="21" xfId="0" applyFont="1" applyFill="1" applyBorder="1" applyAlignment="1">
      <alignment vertical="center"/>
    </xf>
    <xf numFmtId="0" fontId="7" fillId="10" borderId="10" xfId="0" applyFont="1" applyFill="1" applyBorder="1" applyAlignment="1">
      <alignment vertical="center"/>
    </xf>
    <xf numFmtId="0" fontId="7" fillId="7" borderId="21" xfId="0" applyFont="1" applyFill="1" applyBorder="1" applyAlignment="1">
      <alignment vertical="center" wrapText="1"/>
    </xf>
    <xf numFmtId="0" fontId="7" fillId="7" borderId="10" xfId="0" applyFont="1" applyFill="1" applyBorder="1" applyAlignment="1">
      <alignment vertical="center" wrapText="1"/>
    </xf>
    <xf numFmtId="0" fontId="7" fillId="7" borderId="12" xfId="0" applyFont="1" applyFill="1" applyBorder="1" applyAlignment="1">
      <alignment horizontal="left" vertical="center"/>
    </xf>
    <xf numFmtId="0" fontId="7" fillId="7" borderId="21" xfId="0" applyFont="1" applyFill="1" applyBorder="1" applyAlignment="1">
      <alignment horizontal="left" vertical="center"/>
    </xf>
    <xf numFmtId="0" fontId="7" fillId="7" borderId="10" xfId="0" applyFont="1" applyFill="1" applyBorder="1" applyAlignment="1">
      <alignment horizontal="left" vertical="center"/>
    </xf>
    <xf numFmtId="0" fontId="7" fillId="7" borderId="12"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5" fillId="6" borderId="22" xfId="0" applyFont="1" applyFill="1" applyBorder="1" applyAlignment="1">
      <alignment horizontal="center" vertical="center" wrapText="1"/>
    </xf>
    <xf numFmtId="0" fontId="7" fillId="7" borderId="12" xfId="0" applyFont="1" applyFill="1" applyBorder="1" applyAlignment="1">
      <alignment horizontal="left" vertical="justify" wrapText="1"/>
    </xf>
    <xf numFmtId="0" fontId="7" fillId="7" borderId="21" xfId="0" applyFont="1" applyFill="1" applyBorder="1" applyAlignment="1">
      <alignment horizontal="left" vertical="justify" wrapText="1"/>
    </xf>
    <xf numFmtId="0" fontId="7" fillId="7" borderId="10" xfId="0" applyFont="1" applyFill="1" applyBorder="1" applyAlignment="1">
      <alignment horizontal="left" vertical="justify" wrapText="1"/>
    </xf>
    <xf numFmtId="0" fontId="5" fillId="0" borderId="6" xfId="0" applyFont="1" applyBorder="1" applyAlignment="1">
      <alignment horizontal="justify" vertical="center" wrapText="1"/>
    </xf>
    <xf numFmtId="0" fontId="5" fillId="0" borderId="6" xfId="0" applyFont="1" applyBorder="1" applyAlignment="1">
      <alignment horizontal="center" vertical="center" wrapText="1"/>
    </xf>
    <xf numFmtId="43" fontId="5" fillId="0" borderId="6" xfId="1" applyFont="1" applyFill="1" applyBorder="1" applyAlignment="1">
      <alignment horizontal="justify" vertical="center" wrapText="1"/>
    </xf>
    <xf numFmtId="0" fontId="5" fillId="0" borderId="6" xfId="0" applyFont="1" applyBorder="1" applyAlignment="1">
      <alignment horizontal="justify" vertical="justify" wrapText="1"/>
    </xf>
    <xf numFmtId="0" fontId="5" fillId="0" borderId="6" xfId="0" applyFont="1" applyBorder="1" applyAlignment="1">
      <alignment horizontal="justify" vertical="center"/>
    </xf>
    <xf numFmtId="43" fontId="5" fillId="0" borderId="6" xfId="1" quotePrefix="1" applyFont="1" applyFill="1" applyBorder="1" applyAlignment="1">
      <alignment horizontal="justify" vertical="center" wrapText="1"/>
    </xf>
    <xf numFmtId="0" fontId="16" fillId="0" borderId="23" xfId="0" applyFont="1" applyBorder="1" applyAlignment="1" applyProtection="1">
      <alignment horizontal="left" vertical="center" wrapText="1"/>
      <protection hidden="1"/>
    </xf>
    <xf numFmtId="4" fontId="16" fillId="0" borderId="23" xfId="1" applyNumberFormat="1" applyFont="1" applyFill="1" applyBorder="1" applyAlignment="1" applyProtection="1">
      <alignment horizontal="right" vertical="center" wrapText="1"/>
      <protection hidden="1"/>
    </xf>
    <xf numFmtId="0" fontId="5" fillId="0" borderId="6" xfId="0" applyFont="1" applyBorder="1" applyAlignment="1" applyProtection="1">
      <alignment horizontal="left" vertical="center" wrapText="1"/>
      <protection hidden="1"/>
    </xf>
    <xf numFmtId="43" fontId="5" fillId="0" borderId="6" xfId="1" applyFont="1" applyFill="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43" fontId="2" fillId="0" borderId="0" xfId="4" applyNumberFormat="1" applyAlignment="1">
      <alignment vertical="center" wrapText="1"/>
    </xf>
    <xf numFmtId="0" fontId="7" fillId="0" borderId="7" xfId="0" applyFont="1" applyBorder="1" applyAlignment="1">
      <alignment horizontal="left" vertical="center" wrapText="1"/>
    </xf>
    <xf numFmtId="0" fontId="7" fillId="7" borderId="12" xfId="0" applyFont="1" applyFill="1" applyBorder="1" applyAlignment="1">
      <alignment vertical="center" wrapText="1"/>
    </xf>
    <xf numFmtId="43" fontId="5" fillId="6" borderId="6" xfId="1" applyFont="1" applyFill="1" applyBorder="1" applyAlignment="1">
      <alignment horizontal="center" vertical="center" wrapText="1"/>
    </xf>
    <xf numFmtId="4" fontId="16" fillId="6" borderId="23" xfId="1" applyNumberFormat="1" applyFont="1" applyFill="1" applyBorder="1" applyAlignment="1" applyProtection="1">
      <alignment horizontal="right" vertical="center" wrapText="1"/>
      <protection hidden="1"/>
    </xf>
    <xf numFmtId="43" fontId="5" fillId="6" borderId="6" xfId="1" applyFont="1" applyFill="1" applyBorder="1" applyAlignment="1" applyProtection="1">
      <alignment horizontal="center" vertical="center" wrapText="1"/>
      <protection hidden="1"/>
    </xf>
    <xf numFmtId="0" fontId="5" fillId="0" borderId="22" xfId="0" applyFont="1" applyBorder="1" applyAlignment="1">
      <alignment vertical="center" wrapText="1"/>
    </xf>
    <xf numFmtId="43" fontId="5" fillId="7" borderId="21" xfId="1" applyFont="1" applyFill="1" applyBorder="1" applyAlignment="1">
      <alignment horizontal="justify" vertical="center" wrapText="1"/>
    </xf>
    <xf numFmtId="0" fontId="5" fillId="7" borderId="21" xfId="0" applyFont="1" applyFill="1" applyBorder="1" applyAlignment="1">
      <alignment horizontal="center" vertical="center" wrapText="1"/>
    </xf>
    <xf numFmtId="43" fontId="5" fillId="7" borderId="21" xfId="1" applyFont="1" applyFill="1" applyBorder="1" applyAlignment="1">
      <alignment horizontal="right" vertical="center" wrapText="1"/>
    </xf>
    <xf numFmtId="43" fontId="5" fillId="7" borderId="21" xfId="1" applyFont="1" applyFill="1" applyBorder="1" applyAlignment="1">
      <alignment horizontal="left" vertical="center" wrapText="1"/>
    </xf>
    <xf numFmtId="10" fontId="5" fillId="7" borderId="21" xfId="2" applyNumberFormat="1" applyFont="1" applyFill="1" applyBorder="1" applyAlignment="1">
      <alignment horizontal="right" vertical="center" wrapText="1"/>
    </xf>
    <xf numFmtId="0" fontId="5" fillId="7" borderId="10" xfId="0" applyFont="1" applyFill="1" applyBorder="1" applyAlignment="1">
      <alignment horizontal="right" vertical="center" wrapText="1"/>
    </xf>
    <xf numFmtId="0" fontId="7" fillId="7" borderId="12" xfId="0" applyFont="1" applyFill="1" applyBorder="1" applyAlignment="1">
      <alignment horizontal="justify" vertical="center" wrapText="1"/>
    </xf>
    <xf numFmtId="0" fontId="5" fillId="0" borderId="6" xfId="0" applyFont="1" applyBorder="1" applyAlignment="1">
      <alignment horizontal="left" vertical="center" wrapText="1"/>
    </xf>
    <xf numFmtId="49" fontId="5" fillId="0" borderId="12" xfId="4" applyNumberFormat="1" applyFont="1" applyBorder="1" applyAlignment="1">
      <alignment horizontal="justify" vertical="center" wrapText="1"/>
    </xf>
    <xf numFmtId="43" fontId="5" fillId="0" borderId="6" xfId="0" applyNumberFormat="1" applyFont="1" applyBorder="1" applyAlignment="1">
      <alignment horizontal="center" vertical="center" wrapText="1"/>
    </xf>
    <xf numFmtId="0" fontId="5" fillId="0" borderId="10" xfId="0" applyFont="1" applyBorder="1" applyAlignment="1">
      <alignment horizontal="center" vertical="center" wrapText="1"/>
    </xf>
    <xf numFmtId="49" fontId="5" fillId="0" borderId="6" xfId="26" applyNumberFormat="1" applyFont="1" applyFill="1" applyBorder="1" applyAlignment="1">
      <alignment horizontal="center" vertical="center" wrapText="1"/>
    </xf>
    <xf numFmtId="0" fontId="5" fillId="0" borderId="6" xfId="0" applyFont="1" applyBorder="1" applyAlignment="1">
      <alignment horizontal="justify" vertical="top" wrapText="1"/>
    </xf>
    <xf numFmtId="10" fontId="5" fillId="0" borderId="0" xfId="2" applyNumberFormat="1" applyFont="1" applyFill="1" applyBorder="1" applyAlignment="1">
      <alignment horizontal="right" vertical="center" wrapText="1"/>
    </xf>
    <xf numFmtId="165" fontId="5" fillId="0" borderId="6" xfId="0" applyNumberFormat="1" applyFont="1" applyBorder="1" applyAlignment="1">
      <alignment horizontal="center" vertical="center" wrapText="1"/>
    </xf>
    <xf numFmtId="43" fontId="5" fillId="7" borderId="6" xfId="1" applyFont="1" applyFill="1" applyBorder="1" applyAlignment="1">
      <alignment horizontal="left" vertical="center" wrapText="1"/>
    </xf>
    <xf numFmtId="10" fontId="0" fillId="0" borderId="14" xfId="11" applyNumberFormat="1" applyFont="1" applyFill="1" applyBorder="1" applyAlignment="1">
      <alignment vertical="center" wrapText="1"/>
    </xf>
    <xf numFmtId="0" fontId="5" fillId="6" borderId="6" xfId="0" applyFont="1" applyFill="1" applyBorder="1" applyAlignment="1">
      <alignment horizontal="left" vertical="center" wrapText="1"/>
    </xf>
    <xf numFmtId="10" fontId="1" fillId="0" borderId="6" xfId="11" applyNumberFormat="1" applyFont="1" applyFill="1" applyBorder="1" applyAlignment="1">
      <alignment vertical="center" wrapText="1"/>
    </xf>
    <xf numFmtId="0" fontId="2" fillId="0" borderId="13" xfId="4" applyBorder="1" applyAlignment="1">
      <alignment vertical="center" wrapText="1"/>
    </xf>
    <xf numFmtId="0" fontId="2" fillId="0" borderId="14" xfId="4" applyBorder="1" applyAlignment="1">
      <alignment horizontal="center" vertical="center"/>
    </xf>
    <xf numFmtId="10" fontId="2" fillId="0" borderId="0" xfId="4" applyNumberFormat="1" applyAlignment="1">
      <alignment vertical="center" wrapText="1"/>
    </xf>
    <xf numFmtId="0" fontId="8" fillId="0" borderId="6" xfId="4" applyFont="1" applyBorder="1" applyAlignment="1">
      <alignment horizontal="center" vertical="center" wrapText="1"/>
    </xf>
    <xf numFmtId="0" fontId="8" fillId="7" borderId="12" xfId="4" applyFont="1" applyFill="1" applyBorder="1" applyAlignment="1">
      <alignment vertical="center" wrapText="1"/>
    </xf>
    <xf numFmtId="0" fontId="8" fillId="0" borderId="12" xfId="4" applyFont="1" applyBorder="1" applyAlignment="1">
      <alignment horizontal="center" vertical="center"/>
    </xf>
    <xf numFmtId="0" fontId="8" fillId="0" borderId="0" xfId="4" applyFont="1" applyAlignment="1">
      <alignment horizontal="left" vertical="center" wrapText="1"/>
    </xf>
    <xf numFmtId="10" fontId="2" fillId="7" borderId="10" xfId="11" applyNumberFormat="1" applyFont="1" applyFill="1" applyBorder="1" applyAlignment="1">
      <alignment vertical="center" wrapText="1"/>
    </xf>
    <xf numFmtId="0" fontId="5" fillId="0" borderId="24" xfId="0" applyFont="1" applyBorder="1" applyAlignment="1">
      <alignmen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16" xfId="0" applyFont="1" applyBorder="1" applyAlignment="1">
      <alignment horizontal="right" vertical="center" wrapText="1"/>
    </xf>
    <xf numFmtId="0" fontId="5" fillId="0" borderId="15" xfId="0" applyFont="1" applyBorder="1" applyAlignment="1">
      <alignment horizontal="left" vertical="center" wrapText="1"/>
    </xf>
    <xf numFmtId="0" fontId="5" fillId="11" borderId="0" xfId="0" applyFont="1" applyFill="1" applyAlignment="1">
      <alignment horizontal="left" vertical="center"/>
    </xf>
    <xf numFmtId="0" fontId="14" fillId="0" borderId="15" xfId="0" applyFont="1" applyBorder="1" applyAlignment="1">
      <alignment horizontal="left" vertical="center"/>
    </xf>
    <xf numFmtId="0" fontId="14" fillId="0" borderId="0" xfId="0" applyFont="1" applyAlignment="1">
      <alignment horizontal="left" vertical="center"/>
    </xf>
    <xf numFmtId="166" fontId="5" fillId="6" borderId="6" xfId="26" applyFont="1" applyFill="1" applyBorder="1" applyAlignment="1">
      <alignment horizontal="right" vertical="center" wrapText="1"/>
    </xf>
    <xf numFmtId="0" fontId="5" fillId="6" borderId="6" xfId="0" applyFont="1" applyFill="1" applyBorder="1" applyAlignment="1">
      <alignment horizontal="justify" vertical="center"/>
    </xf>
    <xf numFmtId="43" fontId="5" fillId="6" borderId="23" xfId="1" applyFont="1" applyFill="1" applyBorder="1" applyAlignment="1">
      <alignment horizontal="right" vertical="center"/>
    </xf>
    <xf numFmtId="0" fontId="5" fillId="6" borderId="12" xfId="0" applyFont="1" applyFill="1" applyBorder="1" applyAlignment="1">
      <alignment horizontal="justify" vertical="center" wrapText="1"/>
    </xf>
    <xf numFmtId="0" fontId="2" fillId="0" borderId="15" xfId="0" applyFont="1" applyBorder="1" applyAlignment="1">
      <alignment horizontal="left" vertical="center"/>
    </xf>
    <xf numFmtId="0" fontId="2" fillId="0" borderId="0" xfId="0" applyFont="1" applyAlignment="1">
      <alignment horizontal="left" vertical="center"/>
    </xf>
    <xf numFmtId="176" fontId="5" fillId="0" borderId="6" xfId="2" applyNumberFormat="1" applyFont="1" applyFill="1" applyBorder="1" applyAlignment="1">
      <alignment horizontal="right" vertical="center" wrapText="1"/>
    </xf>
    <xf numFmtId="43" fontId="5" fillId="0" borderId="6" xfId="1" applyFont="1" applyFill="1" applyBorder="1" applyAlignment="1">
      <alignment horizontal="left" vertical="center" wrapText="1"/>
    </xf>
    <xf numFmtId="43" fontId="5" fillId="0" borderId="6" xfId="5" applyFont="1" applyFill="1" applyBorder="1" applyAlignment="1">
      <alignment horizontal="right" vertical="center" wrapText="1"/>
    </xf>
    <xf numFmtId="0" fontId="15" fillId="0" borderId="0" xfId="4" applyFont="1" applyAlignment="1">
      <alignment horizontal="center" vertical="center" wrapText="1"/>
    </xf>
    <xf numFmtId="0" fontId="2" fillId="0" borderId="0" xfId="4" applyAlignment="1">
      <alignment vertical="center"/>
    </xf>
    <xf numFmtId="0" fontId="7" fillId="0" borderId="12" xfId="0" applyFont="1" applyBorder="1" applyAlignment="1">
      <alignment horizontal="right" vertical="center" wrapText="1"/>
    </xf>
    <xf numFmtId="0" fontId="7" fillId="0" borderId="21" xfId="0" applyFont="1" applyBorder="1" applyAlignment="1">
      <alignment horizontal="right" vertical="center" wrapText="1"/>
    </xf>
    <xf numFmtId="0" fontId="7" fillId="0" borderId="10" xfId="0" applyFont="1" applyBorder="1" applyAlignment="1">
      <alignment horizontal="right" vertical="center" wrapText="1"/>
    </xf>
    <xf numFmtId="0" fontId="5" fillId="5" borderId="12"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14"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19" fillId="0" borderId="0" xfId="4" applyFont="1" applyAlignment="1">
      <alignment horizontal="center"/>
    </xf>
    <xf numFmtId="0" fontId="19" fillId="0" borderId="0" xfId="4" applyFont="1"/>
    <xf numFmtId="0" fontId="2" fillId="0" borderId="0" xfId="4" applyAlignment="1">
      <alignment horizontal="center" vertical="center"/>
    </xf>
    <xf numFmtId="0" fontId="8" fillId="0" borderId="0" xfId="4" applyFont="1" applyAlignment="1">
      <alignment horizontal="center" vertical="center" wrapText="1"/>
    </xf>
    <xf numFmtId="0" fontId="5" fillId="2" borderId="6"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7" fillId="0" borderId="4" xfId="0" applyFont="1" applyBorder="1" applyAlignment="1">
      <alignment horizontal="center" vertical="center"/>
    </xf>
    <xf numFmtId="0" fontId="5" fillId="2" borderId="26"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7" fillId="3" borderId="2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0" borderId="26"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3" fontId="7" fillId="4" borderId="6" xfId="1"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7" fillId="4" borderId="6" xfId="0" applyFont="1" applyFill="1" applyBorder="1" applyAlignment="1">
      <alignment horizontal="center" vertical="center" wrapText="1"/>
    </xf>
    <xf numFmtId="0" fontId="7" fillId="7" borderId="12"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5" fillId="6" borderId="7"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0" borderId="0" xfId="0" applyFont="1" applyAlignment="1">
      <alignment horizontal="left" vertical="center"/>
    </xf>
    <xf numFmtId="0" fontId="5" fillId="0" borderId="9" xfId="0" applyFont="1" applyBorder="1" applyAlignment="1">
      <alignment horizontal="left" vertical="center"/>
    </xf>
    <xf numFmtId="0" fontId="5" fillId="2" borderId="6" xfId="0" applyFont="1" applyFill="1" applyBorder="1" applyAlignment="1">
      <alignment horizontal="center" vertical="center" wrapText="1"/>
    </xf>
    <xf numFmtId="0" fontId="10" fillId="0" borderId="0" xfId="4" applyFont="1" applyAlignment="1">
      <alignment horizontal="center"/>
    </xf>
    <xf numFmtId="0" fontId="10" fillId="0" borderId="0" xfId="4" applyFont="1" applyAlignment="1">
      <alignment horizontal="center" vertical="center" wrapText="1"/>
    </xf>
    <xf numFmtId="0" fontId="4" fillId="0" borderId="18" xfId="4" applyFont="1" applyBorder="1" applyAlignment="1">
      <alignment horizontal="center" vertical="center"/>
    </xf>
    <xf numFmtId="0" fontId="12" fillId="0" borderId="18" xfId="0" applyFont="1" applyBorder="1" applyAlignment="1">
      <alignment vertical="center"/>
    </xf>
    <xf numFmtId="0" fontId="8" fillId="0" borderId="11" xfId="4" applyFont="1" applyBorder="1" applyAlignment="1">
      <alignment horizontal="center" vertical="center" wrapText="1"/>
    </xf>
    <xf numFmtId="0" fontId="8" fillId="0" borderId="17" xfId="4" applyFont="1" applyBorder="1" applyAlignment="1">
      <alignment horizontal="center" vertical="center" wrapText="1"/>
    </xf>
    <xf numFmtId="0" fontId="8" fillId="0" borderId="7" xfId="4" applyFont="1" applyBorder="1" applyAlignment="1">
      <alignment horizontal="center" vertical="center" wrapText="1"/>
    </xf>
    <xf numFmtId="0" fontId="8" fillId="0" borderId="20" xfId="4" applyFont="1" applyBorder="1" applyAlignment="1">
      <alignment horizontal="center" vertical="center" wrapText="1"/>
    </xf>
    <xf numFmtId="0" fontId="5" fillId="8" borderId="12" xfId="4" applyFont="1" applyFill="1" applyBorder="1" applyAlignment="1">
      <alignment horizontal="center" vertical="center" wrapText="1"/>
    </xf>
    <xf numFmtId="0" fontId="5" fillId="8" borderId="21" xfId="4" applyFont="1" applyFill="1" applyBorder="1" applyAlignment="1">
      <alignment horizontal="center" vertical="center" wrapText="1"/>
    </xf>
    <xf numFmtId="0" fontId="5" fillId="8" borderId="10" xfId="4" applyFont="1" applyFill="1" applyBorder="1" applyAlignment="1">
      <alignment horizontal="center" vertical="center" wrapText="1"/>
    </xf>
    <xf numFmtId="0" fontId="10" fillId="7" borderId="12" xfId="4" applyFont="1" applyFill="1" applyBorder="1" applyAlignment="1">
      <alignment horizontal="center" vertical="center" wrapText="1"/>
    </xf>
    <xf numFmtId="0" fontId="10" fillId="7" borderId="21" xfId="4" applyFont="1" applyFill="1" applyBorder="1" applyAlignment="1">
      <alignment horizontal="center" vertical="center" wrapText="1"/>
    </xf>
    <xf numFmtId="0" fontId="10" fillId="7" borderId="10" xfId="4" applyFont="1" applyFill="1" applyBorder="1" applyAlignment="1">
      <alignment horizontal="center" vertical="center" wrapText="1"/>
    </xf>
    <xf numFmtId="0" fontId="11" fillId="8" borderId="12" xfId="4" applyFont="1" applyFill="1" applyBorder="1" applyAlignment="1">
      <alignment horizontal="center" vertical="center" wrapText="1"/>
    </xf>
    <xf numFmtId="0" fontId="11" fillId="8" borderId="21" xfId="4" applyFont="1" applyFill="1" applyBorder="1" applyAlignment="1">
      <alignment horizontal="center" vertical="center" wrapText="1"/>
    </xf>
    <xf numFmtId="0" fontId="11" fillId="8" borderId="10" xfId="4"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8" fillId="0" borderId="6" xfId="4" applyFont="1" applyBorder="1" applyAlignment="1">
      <alignment horizontal="center" vertical="center"/>
    </xf>
    <xf numFmtId="0" fontId="8" fillId="0" borderId="6" xfId="4" applyFont="1" applyBorder="1" applyAlignment="1">
      <alignment horizontal="center"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5" xfId="0" applyFont="1" applyBorder="1" applyAlignment="1">
      <alignment horizontal="left" vertical="center"/>
    </xf>
    <xf numFmtId="0" fontId="14" fillId="0" borderId="0" xfId="0" applyFont="1" applyAlignment="1">
      <alignment horizontal="left" vertical="center"/>
    </xf>
    <xf numFmtId="0" fontId="10" fillId="9" borderId="12" xfId="4" applyFont="1" applyFill="1" applyBorder="1" applyAlignment="1">
      <alignment horizontal="center" vertical="center" wrapText="1"/>
    </xf>
    <xf numFmtId="0" fontId="10" fillId="9" borderId="21" xfId="4" applyFont="1" applyFill="1" applyBorder="1" applyAlignment="1">
      <alignment horizontal="center" vertical="center" wrapText="1"/>
    </xf>
    <xf numFmtId="0" fontId="10" fillId="9" borderId="10" xfId="4" applyFont="1" applyFill="1" applyBorder="1" applyAlignment="1">
      <alignment horizontal="center" vertical="center" wrapText="1"/>
    </xf>
    <xf numFmtId="0" fontId="8" fillId="0" borderId="22" xfId="4" applyFont="1" applyBorder="1" applyAlignment="1">
      <alignment horizontal="center" vertical="center" wrapText="1"/>
    </xf>
    <xf numFmtId="0" fontId="2" fillId="0" borderId="7" xfId="4" applyBorder="1" applyAlignment="1">
      <alignment horizontal="center" vertical="center" wrapText="1"/>
    </xf>
    <xf numFmtId="0" fontId="2" fillId="0" borderId="22" xfId="4" applyBorder="1" applyAlignment="1">
      <alignment horizontal="center" vertical="center" wrapText="1"/>
    </xf>
    <xf numFmtId="0" fontId="2" fillId="0" borderId="20" xfId="4" applyBorder="1" applyAlignment="1">
      <alignment horizontal="center" vertical="center" wrapText="1"/>
    </xf>
    <xf numFmtId="0" fontId="8" fillId="0" borderId="13" xfId="4" applyFont="1" applyBorder="1" applyAlignment="1">
      <alignment horizontal="center" vertical="center" wrapText="1"/>
    </xf>
    <xf numFmtId="0" fontId="8" fillId="0" borderId="19" xfId="4" applyFont="1" applyBorder="1" applyAlignment="1">
      <alignment horizontal="center" vertical="center" wrapText="1"/>
    </xf>
    <xf numFmtId="0" fontId="8" fillId="7" borderId="12" xfId="4" applyFont="1" applyFill="1" applyBorder="1" applyAlignment="1">
      <alignment vertical="center" wrapText="1"/>
    </xf>
    <xf numFmtId="0" fontId="8" fillId="7" borderId="21" xfId="4" applyFont="1" applyFill="1" applyBorder="1" applyAlignment="1">
      <alignment vertical="center" wrapText="1"/>
    </xf>
  </cellXfs>
  <cellStyles count="43">
    <cellStyle name="Moeda 2" xfId="23" xr:uid="{00000000-0005-0000-0000-000001000000}"/>
    <cellStyle name="Normal" xfId="0" builtinId="0"/>
    <cellStyle name="Normal 10" xfId="13" xr:uid="{00000000-0005-0000-0000-000003000000}"/>
    <cellStyle name="Normal 2 2" xfId="4" xr:uid="{00000000-0005-0000-0000-000004000000}"/>
    <cellStyle name="Normal 2 2 3" xfId="14" xr:uid="{00000000-0005-0000-0000-000005000000}"/>
    <cellStyle name="Normal 2 3 2" xfId="21" xr:uid="{00000000-0005-0000-0000-000006000000}"/>
    <cellStyle name="Normal 4" xfId="16" xr:uid="{00000000-0005-0000-0000-000007000000}"/>
    <cellStyle name="Normal 4 2" xfId="17" xr:uid="{00000000-0005-0000-0000-000008000000}"/>
    <cellStyle name="Porcentagem" xfId="2" builtinId="5"/>
    <cellStyle name="Porcentagem 2" xfId="11" xr:uid="{00000000-0005-0000-0000-00000B000000}"/>
    <cellStyle name="Porcentagem 3 3" xfId="24" xr:uid="{00000000-0005-0000-0000-00000C000000}"/>
    <cellStyle name="Separador de milhares 10 2" xfId="25" xr:uid="{00000000-0005-0000-0000-00000D000000}"/>
    <cellStyle name="Separador de milhares 10 2 2" xfId="41" xr:uid="{00000000-0005-0000-0000-00000E000000}"/>
    <cellStyle name="Separador de milhares 11" xfId="26" xr:uid="{00000000-0005-0000-0000-00000F000000}"/>
    <cellStyle name="Separador de milhares 11 2" xfId="42" xr:uid="{00000000-0005-0000-0000-000010000000}"/>
    <cellStyle name="Separador de milhares 2 2" xfId="12" xr:uid="{00000000-0005-0000-0000-000011000000}"/>
    <cellStyle name="Separador de milhares 2 2 2" xfId="22" xr:uid="{00000000-0005-0000-0000-000012000000}"/>
    <cellStyle name="Separador de milhares 2 2 2 2" xfId="40" xr:uid="{00000000-0005-0000-0000-000013000000}"/>
    <cellStyle name="Separador de milhares 2 2 3" xfId="35" xr:uid="{00000000-0005-0000-0000-000014000000}"/>
    <cellStyle name="Separador de milhares 4 4" xfId="15" xr:uid="{00000000-0005-0000-0000-000015000000}"/>
    <cellStyle name="Separador de milhares 4 4 2" xfId="36" xr:uid="{00000000-0005-0000-0000-000016000000}"/>
    <cellStyle name="Vírgula" xfId="1" builtinId="3"/>
    <cellStyle name="Vírgula 2" xfId="3" xr:uid="{00000000-0005-0000-0000-000018000000}"/>
    <cellStyle name="Vírgula 2 2" xfId="6" xr:uid="{00000000-0005-0000-0000-000019000000}"/>
    <cellStyle name="Vírgula 2 2 2" xfId="10" xr:uid="{00000000-0005-0000-0000-00001A000000}"/>
    <cellStyle name="Vírgula 2 2 2 2" xfId="34" xr:uid="{00000000-0005-0000-0000-00001B000000}"/>
    <cellStyle name="Vírgula 2 2 3" xfId="20" xr:uid="{00000000-0005-0000-0000-00001C000000}"/>
    <cellStyle name="Vírgula 2 2 3 2" xfId="39" xr:uid="{00000000-0005-0000-0000-00001D000000}"/>
    <cellStyle name="Vírgula 2 2 4" xfId="30" xr:uid="{00000000-0005-0000-0000-00001E000000}"/>
    <cellStyle name="Vírgula 2 3" xfId="8" xr:uid="{00000000-0005-0000-0000-00001F000000}"/>
    <cellStyle name="Vírgula 2 3 2" xfId="32" xr:uid="{00000000-0005-0000-0000-000020000000}"/>
    <cellStyle name="Vírgula 2 4" xfId="28" xr:uid="{00000000-0005-0000-0000-000021000000}"/>
    <cellStyle name="Vírgula 3" xfId="5" xr:uid="{00000000-0005-0000-0000-000022000000}"/>
    <cellStyle name="Vírgula 3 2" xfId="9" xr:uid="{00000000-0005-0000-0000-000023000000}"/>
    <cellStyle name="Vírgula 3 2 2" xfId="19" xr:uid="{00000000-0005-0000-0000-000024000000}"/>
    <cellStyle name="Vírgula 3 2 2 2" xfId="38" xr:uid="{00000000-0005-0000-0000-000025000000}"/>
    <cellStyle name="Vírgula 3 2 3" xfId="33" xr:uid="{00000000-0005-0000-0000-000026000000}"/>
    <cellStyle name="Vírgula 3 3" xfId="18" xr:uid="{00000000-0005-0000-0000-000027000000}"/>
    <cellStyle name="Vírgula 3 3 2" xfId="37" xr:uid="{00000000-0005-0000-0000-000028000000}"/>
    <cellStyle name="Vírgula 3 4" xfId="29" xr:uid="{00000000-0005-0000-0000-000029000000}"/>
    <cellStyle name="Vírgula 4" xfId="7" xr:uid="{00000000-0005-0000-0000-00002A000000}"/>
    <cellStyle name="Vírgula 4 2" xfId="31" xr:uid="{00000000-0005-0000-0000-00002B000000}"/>
    <cellStyle name="Vírgula 5" xfId="27" xr:uid="{00000000-0005-0000-0000-00002C000000}"/>
  </cellStyles>
  <dxfs count="2">
    <dxf>
      <fill>
        <patternFill>
          <bgColor indexed="22"/>
        </patternFill>
      </fill>
    </dxf>
    <dxf>
      <fill>
        <patternFill>
          <bgColor indexed="22"/>
        </patternFill>
      </fill>
    </dxf>
  </dxfs>
  <tableStyles count="0" defaultTableStyle="TableStyleMedium2" defaultPivotStyle="PivotStyleLight16"/>
  <colors>
    <mruColors>
      <color rgb="FFF4B084"/>
      <color rgb="FFA9D08E"/>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2647950</xdr:colOff>
      <xdr:row>0</xdr:row>
      <xdr:rowOff>47625</xdr:rowOff>
    </xdr:from>
    <xdr:to>
      <xdr:col>1</xdr:col>
      <xdr:colOff>3084979</xdr:colOff>
      <xdr:row>3</xdr:row>
      <xdr:rowOff>72847</xdr:rowOff>
    </xdr:to>
    <xdr:pic>
      <xdr:nvPicPr>
        <xdr:cNvPr id="9" name="Imagem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4675" y="47625"/>
          <a:ext cx="437029" cy="568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159544</xdr:colOff>
      <xdr:row>0</xdr:row>
      <xdr:rowOff>33339</xdr:rowOff>
    </xdr:from>
    <xdr:to>
      <xdr:col>7</xdr:col>
      <xdr:colOff>716756</xdr:colOff>
      <xdr:row>3</xdr:row>
      <xdr:rowOff>101454</xdr:rowOff>
    </xdr:to>
    <xdr:pic>
      <xdr:nvPicPr>
        <xdr:cNvPr id="3" name="Imagem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4857" y="33339"/>
          <a:ext cx="557212" cy="782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100013</xdr:colOff>
      <xdr:row>0</xdr:row>
      <xdr:rowOff>33339</xdr:rowOff>
    </xdr:from>
    <xdr:to>
      <xdr:col>18</xdr:col>
      <xdr:colOff>657225</xdr:colOff>
      <xdr:row>3</xdr:row>
      <xdr:rowOff>101454</xdr:rowOff>
    </xdr:to>
    <xdr:pic>
      <xdr:nvPicPr>
        <xdr:cNvPr id="3" name="Imagem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92938" y="33339"/>
          <a:ext cx="557212" cy="772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apema%20-%20SC/16%20-%20Projetos%202021/10%20-%20Escola%20Canto%20da%20Praia/12_Projeto%20Conten&#231;&#227;o/00_Recebidos%20RAV/Escola%20Canto%20da%20Praia/Quantidades/Qtidades_Muro%20de%20pedra%20-%20Escola%20Canto%20da%20Pra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idades"/>
      <sheetName val="SICRO"/>
    </sheetNames>
    <sheetDataSet>
      <sheetData sheetId="0"/>
      <sheetData sheetId="1">
        <row r="3">
          <cell r="A3">
            <v>307084</v>
          </cell>
          <cell r="B3" t="str">
            <v>Lábios poliméricos 20 x 30 mm em junta de pavimento de concreto - confecção e assentamento</v>
          </cell>
          <cell r="C3" t="str">
            <v>m</v>
          </cell>
          <cell r="D3"/>
        </row>
        <row r="4">
          <cell r="A4">
            <v>307731</v>
          </cell>
          <cell r="B4" t="str">
            <v>Aparelho de apoio de neoprene fretado para estruturas moldadas no local - fornecimento e instalação</v>
          </cell>
          <cell r="C4" t="str">
            <v>dm³</v>
          </cell>
          <cell r="D4" t="str">
            <v>DNIT 091/2006-ES</v>
          </cell>
        </row>
        <row r="5">
          <cell r="A5">
            <v>307732</v>
          </cell>
          <cell r="B5" t="str">
            <v>Aparelho de apoio de neoprene fretado para estruturas pré-moldadas - fornecimento e instalação</v>
          </cell>
          <cell r="C5" t="str">
            <v>dm³</v>
          </cell>
          <cell r="D5" t="str">
            <v>DNIT 091/2006-ES</v>
          </cell>
        </row>
        <row r="6">
          <cell r="A6">
            <v>307733</v>
          </cell>
          <cell r="B6" t="str">
            <v>Junta de dilatação em perfil extrudado de borracha vulcanizada de 20 x 40 mm - fornecimento e instalação</v>
          </cell>
          <cell r="C6" t="str">
            <v>m</v>
          </cell>
          <cell r="D6"/>
        </row>
        <row r="7">
          <cell r="A7">
            <v>307734</v>
          </cell>
          <cell r="B7" t="str">
            <v>Junta de dilatação em perfil extrudado de borracha vulcanizada de 25 x 50 mm - fornecimento e instalação</v>
          </cell>
          <cell r="C7" t="str">
            <v>m</v>
          </cell>
          <cell r="D7"/>
        </row>
        <row r="8">
          <cell r="A8">
            <v>307735</v>
          </cell>
          <cell r="B8" t="str">
            <v>Junta de dilatação em perfil extrudado de borracha vulcanizada de 35 x 60 mm - fornecimento e instalação</v>
          </cell>
          <cell r="C8" t="str">
            <v>m</v>
          </cell>
          <cell r="D8"/>
        </row>
        <row r="9">
          <cell r="A9">
            <v>307736</v>
          </cell>
          <cell r="B9" t="str">
            <v>Junta de dilatação em perfil extrudado de borracha vulcanizada de 40 x 70 mm - fornecimento e instalação</v>
          </cell>
          <cell r="C9" t="str">
            <v>m</v>
          </cell>
          <cell r="D9"/>
        </row>
        <row r="10">
          <cell r="A10">
            <v>307737</v>
          </cell>
          <cell r="B10" t="str">
            <v>Junta de dilatação em perfil extrudado de borracha vulcanizada de 50 x 80 mm - fornecimento e instalação</v>
          </cell>
          <cell r="C10" t="str">
            <v>m</v>
          </cell>
          <cell r="D10"/>
        </row>
        <row r="11">
          <cell r="A11">
            <v>307814</v>
          </cell>
          <cell r="B11" t="str">
            <v>Apoio de neoprene fretado 100 x 100 x 28 mm com capacidade de 100 kN para estruturas pré-moldadas - fornecimento e instalação</v>
          </cell>
          <cell r="C11" t="str">
            <v>un</v>
          </cell>
          <cell r="D11" t="str">
            <v>DNIT 091/2006-ES</v>
          </cell>
        </row>
        <row r="12">
          <cell r="A12">
            <v>307815</v>
          </cell>
          <cell r="B12" t="str">
            <v>Apoio de neoprene fretado 300 x 400 x 85 mm com capacidade de 1.800 KN para estruturas pré-moldadas - fornecimento e instalação</v>
          </cell>
          <cell r="C12" t="str">
            <v>un</v>
          </cell>
          <cell r="D12" t="str">
            <v>DNIT 091/2006-ES</v>
          </cell>
        </row>
        <row r="13">
          <cell r="A13">
            <v>307816</v>
          </cell>
          <cell r="B13" t="str">
            <v>Apoio de neoprene fretado 350 x 450 x 99 mm com capacidade de 2.360 kN para estruturas pré-moldadas - fornecimento e instalação</v>
          </cell>
          <cell r="C13" t="str">
            <v>un</v>
          </cell>
          <cell r="D13" t="str">
            <v>DNIT 091/2006-ES</v>
          </cell>
        </row>
        <row r="14">
          <cell r="A14">
            <v>307817</v>
          </cell>
          <cell r="B14" t="str">
            <v>Apoio de neoprene fretado 150 x 200 x 35 mm com capacidade de 300 KN para estruturas pré-moldadas - fornecimento e instalação</v>
          </cell>
          <cell r="C14" t="str">
            <v>un</v>
          </cell>
          <cell r="D14" t="str">
            <v>DNIT 091/2006-ES</v>
          </cell>
        </row>
        <row r="15">
          <cell r="A15">
            <v>308250</v>
          </cell>
          <cell r="B15" t="str">
            <v>Aparelho de apoio metálico esférico fixo com capacidade de 1.000 kN - fornecimento e instalação</v>
          </cell>
          <cell r="C15" t="str">
            <v>un</v>
          </cell>
          <cell r="D15" t="str">
            <v>DNIT 091/2006-ES</v>
          </cell>
        </row>
        <row r="16">
          <cell r="A16">
            <v>308251</v>
          </cell>
          <cell r="B16" t="str">
            <v>Aparelho de apoio metálico esférico fixo com capacidade de 1.500 kN - fornecimento e instalação</v>
          </cell>
          <cell r="C16" t="str">
            <v>un</v>
          </cell>
          <cell r="D16" t="str">
            <v>DNIT 091/2006-ES</v>
          </cell>
        </row>
        <row r="17">
          <cell r="A17">
            <v>308252</v>
          </cell>
          <cell r="B17" t="str">
            <v>Aparelho de apoio metálico esférico fixo com capacidade de 2.000 kN - fornecimento e instalação</v>
          </cell>
          <cell r="C17" t="str">
            <v>un</v>
          </cell>
          <cell r="D17" t="str">
            <v>DNIT 091/2006-ES</v>
          </cell>
        </row>
        <row r="18">
          <cell r="A18">
            <v>308253</v>
          </cell>
          <cell r="B18" t="str">
            <v>Aparelho de apoio metálico esférico fixo com capacidade de 2.500 kN - fornecimento e instalação</v>
          </cell>
          <cell r="C18" t="str">
            <v>un</v>
          </cell>
          <cell r="D18" t="str">
            <v>DNIT 091/2006-ES</v>
          </cell>
        </row>
        <row r="19">
          <cell r="A19">
            <v>308254</v>
          </cell>
          <cell r="B19" t="str">
            <v>Aparelho de apoio metálico esférico fixo com capacidade de 3.000 kN - fornecimento e instalação</v>
          </cell>
          <cell r="C19" t="str">
            <v>un</v>
          </cell>
          <cell r="D19" t="str">
            <v>DNIT 091/2006-ES</v>
          </cell>
        </row>
        <row r="20">
          <cell r="A20">
            <v>308255</v>
          </cell>
          <cell r="B20" t="str">
            <v>Aparelho de apoio metálico esférico fixo com capacidade de 3.500 kN - fornecimento e instalação</v>
          </cell>
          <cell r="C20" t="str">
            <v>un</v>
          </cell>
          <cell r="D20" t="str">
            <v>DNIT 091/2006-ES</v>
          </cell>
        </row>
        <row r="21">
          <cell r="A21">
            <v>308256</v>
          </cell>
          <cell r="B21" t="str">
            <v>Aparelho de apoio metálico esférico fixo com capacidade de 4.000 kN - fornecimento e instalação</v>
          </cell>
          <cell r="C21" t="str">
            <v>un</v>
          </cell>
          <cell r="D21" t="str">
            <v>DNIT 091/2006-ES</v>
          </cell>
        </row>
        <row r="22">
          <cell r="A22">
            <v>308257</v>
          </cell>
          <cell r="B22" t="str">
            <v>Aparelho de apoio metálico esférico fixo com capacidade de 4.500 kN - fornecimento e instalação</v>
          </cell>
          <cell r="C22" t="str">
            <v>un</v>
          </cell>
          <cell r="D22" t="str">
            <v>DNIT 091/2006-ES</v>
          </cell>
        </row>
        <row r="23">
          <cell r="A23">
            <v>308258</v>
          </cell>
          <cell r="B23" t="str">
            <v>Aparelho de apoio metálico esférico fixo com capacidade de 5.000 kN - fornecimento e instalação</v>
          </cell>
          <cell r="C23" t="str">
            <v>un</v>
          </cell>
          <cell r="D23" t="str">
            <v>DNIT 091/2006-ES</v>
          </cell>
        </row>
        <row r="24">
          <cell r="A24">
            <v>308259</v>
          </cell>
          <cell r="B24" t="str">
            <v>Aparelho de apoio metálico esférico fixo com capacidade de 5.500 kN - fornecimento e instalação</v>
          </cell>
          <cell r="C24" t="str">
            <v>un</v>
          </cell>
          <cell r="D24" t="str">
            <v>DNIT 091/2006-ES</v>
          </cell>
        </row>
        <row r="25">
          <cell r="A25">
            <v>308260</v>
          </cell>
          <cell r="B25" t="str">
            <v>Aparelho de apoio metálico esférico fixo com capacidade de 6.000 kN - fornecimento e instalação</v>
          </cell>
          <cell r="C25" t="str">
            <v>un</v>
          </cell>
          <cell r="D25" t="str">
            <v>DNIT 091/2006-ES</v>
          </cell>
        </row>
        <row r="26">
          <cell r="A26">
            <v>308261</v>
          </cell>
          <cell r="B26" t="str">
            <v>Aparelho de apoio metálico esférico fixo com capacidade de 6.500 kN - fornecimento e instalação</v>
          </cell>
          <cell r="C26" t="str">
            <v>un</v>
          </cell>
          <cell r="D26" t="str">
            <v>DNIT 091/2006-ES</v>
          </cell>
        </row>
        <row r="27">
          <cell r="A27">
            <v>308262</v>
          </cell>
          <cell r="B27" t="str">
            <v>Aparelho de apoio metálico esférico fixo com capacidade de 7.000 kN - fornecimento e instalação</v>
          </cell>
          <cell r="C27" t="str">
            <v>un</v>
          </cell>
          <cell r="D27" t="str">
            <v>DNIT 091/2006-ES</v>
          </cell>
        </row>
        <row r="28">
          <cell r="A28">
            <v>308263</v>
          </cell>
          <cell r="B28" t="str">
            <v>Aparelho de apoio metálico esférico fixo com capacidade de 7.500 kN - fornecimento e instalação</v>
          </cell>
          <cell r="C28" t="str">
            <v>un</v>
          </cell>
          <cell r="D28" t="str">
            <v>DNIT 091/2006-ES</v>
          </cell>
        </row>
        <row r="29">
          <cell r="A29">
            <v>308264</v>
          </cell>
          <cell r="B29" t="str">
            <v>Aparelho de apoio metálico esférico fixo com capacidade de 8.000 kN - fornecimento e instalação</v>
          </cell>
          <cell r="C29" t="str">
            <v>un</v>
          </cell>
          <cell r="D29" t="str">
            <v>DNIT 091/2006-ES</v>
          </cell>
        </row>
        <row r="30">
          <cell r="A30">
            <v>308265</v>
          </cell>
          <cell r="B30" t="str">
            <v>Aparelho de apoio metálico esférico fixo com capacidade de 8.500 kN - fornecimento e instalação</v>
          </cell>
          <cell r="C30" t="str">
            <v>un</v>
          </cell>
          <cell r="D30" t="str">
            <v>DNIT 091/2006-ES</v>
          </cell>
        </row>
        <row r="31">
          <cell r="A31">
            <v>308266</v>
          </cell>
          <cell r="B31" t="str">
            <v>Aparelho de apoio metálico esférico fixo com capacidade de 9.000 kN - fornecimento e instalação</v>
          </cell>
          <cell r="C31" t="str">
            <v>un</v>
          </cell>
          <cell r="D31" t="str">
            <v>DNIT 091/2006-ES</v>
          </cell>
        </row>
        <row r="32">
          <cell r="A32">
            <v>308267</v>
          </cell>
          <cell r="B32" t="str">
            <v>Aparelho de apoio metálico esférico fixo com capacidade de 9.500 kN - fornecimento e instalação</v>
          </cell>
          <cell r="C32" t="str">
            <v>un</v>
          </cell>
          <cell r="D32" t="str">
            <v>DNIT 091/2006-ES</v>
          </cell>
        </row>
        <row r="33">
          <cell r="A33">
            <v>308268</v>
          </cell>
          <cell r="B33" t="str">
            <v>Aparelho de apoio metálico esférico fixo com capacidade de 10.000 kN - fornecimento e instalação</v>
          </cell>
          <cell r="C33" t="str">
            <v>un</v>
          </cell>
          <cell r="D33" t="str">
            <v>DNIT 091/2006-ES</v>
          </cell>
        </row>
        <row r="34">
          <cell r="A34">
            <v>308269</v>
          </cell>
          <cell r="B34" t="str">
            <v>Aparelho de apoio metálico esférico unidirecional com capacidade de 1.000 kN - fornecimento e instalação</v>
          </cell>
          <cell r="C34" t="str">
            <v>un</v>
          </cell>
          <cell r="D34" t="str">
            <v>DNIT 091/2006-ES</v>
          </cell>
        </row>
        <row r="35">
          <cell r="A35">
            <v>308270</v>
          </cell>
          <cell r="B35" t="str">
            <v>Aparelho de apoio metálico esférico unidirecional com capacidade de 1.500 kN - fornecimento e instalação</v>
          </cell>
          <cell r="C35" t="str">
            <v>un</v>
          </cell>
          <cell r="D35" t="str">
            <v>DNIT 091/2006-ES</v>
          </cell>
        </row>
        <row r="36">
          <cell r="A36">
            <v>308271</v>
          </cell>
          <cell r="B36" t="str">
            <v>Aparelho de apoio metálico esférico unidirecional com capacidade de 2.000 kN - fornecimento e instalação</v>
          </cell>
          <cell r="C36" t="str">
            <v>un</v>
          </cell>
          <cell r="D36" t="str">
            <v>DNIT 091/2006-ES</v>
          </cell>
        </row>
        <row r="37">
          <cell r="A37">
            <v>308272</v>
          </cell>
          <cell r="B37" t="str">
            <v>Aparelho de apoio metálico esférico unidirecional com capacidade de 2.500 kN - fornecimento e instalação</v>
          </cell>
          <cell r="C37" t="str">
            <v>un</v>
          </cell>
          <cell r="D37" t="str">
            <v>DNIT 091/2006-ES</v>
          </cell>
        </row>
        <row r="38">
          <cell r="A38">
            <v>308273</v>
          </cell>
          <cell r="B38" t="str">
            <v>Aparelho de apoio metálico esférico unidirecional com capacidade de 3.000 kN - fornecimento e instalação</v>
          </cell>
          <cell r="C38" t="str">
            <v>un</v>
          </cell>
          <cell r="D38" t="str">
            <v>DNIT 091/2006-ES</v>
          </cell>
        </row>
        <row r="39">
          <cell r="A39">
            <v>308274</v>
          </cell>
          <cell r="B39" t="str">
            <v>Aparelho de apoio metálico esférico unidirecional com capacidade de 3.500 kN - fornecimento e instalação</v>
          </cell>
          <cell r="C39" t="str">
            <v>un</v>
          </cell>
          <cell r="D39" t="str">
            <v>DNIT 091/2006-ES</v>
          </cell>
        </row>
        <row r="40">
          <cell r="A40">
            <v>308275</v>
          </cell>
          <cell r="B40" t="str">
            <v>Aparelho de apoio metálico esférico unidirecional com capacidade de 4.000 kN - fornecimento e instalação</v>
          </cell>
          <cell r="C40" t="str">
            <v>un</v>
          </cell>
          <cell r="D40" t="str">
            <v>DNIT 091/2006-ES</v>
          </cell>
        </row>
        <row r="41">
          <cell r="A41">
            <v>308276</v>
          </cell>
          <cell r="B41" t="str">
            <v>Aparelho de apoio metálico esférico unidirecional com capacidade de 4.500 kN - fornecimento e instalação</v>
          </cell>
          <cell r="C41" t="str">
            <v>un</v>
          </cell>
          <cell r="D41" t="str">
            <v>DNIT 091/2006-ES</v>
          </cell>
        </row>
        <row r="42">
          <cell r="A42">
            <v>308277</v>
          </cell>
          <cell r="B42" t="str">
            <v>Aparelho de apoio metálico esférico unidirecional com capacidade de 5.000 kN - fornecimento e instalação</v>
          </cell>
          <cell r="C42" t="str">
            <v>un</v>
          </cell>
          <cell r="D42" t="str">
            <v>DNIT 091/2006-ES</v>
          </cell>
        </row>
        <row r="43">
          <cell r="A43">
            <v>308278</v>
          </cell>
          <cell r="B43" t="str">
            <v>Aparelho de apoio metálico esférico unidirecional com capacidade de 5.500 kN - fornecimento e instalação</v>
          </cell>
          <cell r="C43" t="str">
            <v>un</v>
          </cell>
          <cell r="D43" t="str">
            <v>DNIT 091/2006-ES</v>
          </cell>
        </row>
        <row r="44">
          <cell r="A44">
            <v>308279</v>
          </cell>
          <cell r="B44" t="str">
            <v>Aparelho de apoio metálico esférico unidirecional com capacidade de 6.000 kN - fornecimento e instalação</v>
          </cell>
          <cell r="C44" t="str">
            <v>un</v>
          </cell>
          <cell r="D44" t="str">
            <v>DNIT 091/2006-ES</v>
          </cell>
        </row>
        <row r="45">
          <cell r="A45">
            <v>308280</v>
          </cell>
          <cell r="B45" t="str">
            <v>Aparelho de apoio metálico esférico unidirecional com capacidade de 6.500 kN - fornecimento e instalação</v>
          </cell>
          <cell r="C45" t="str">
            <v>un</v>
          </cell>
          <cell r="D45" t="str">
            <v>DNIT 091/2006-ES</v>
          </cell>
        </row>
        <row r="46">
          <cell r="A46">
            <v>308281</v>
          </cell>
          <cell r="B46" t="str">
            <v>Aparelho de apoio metálico esférico unidirecional com capacidade de 7.000 kN - fornecimento e instalação</v>
          </cell>
          <cell r="C46" t="str">
            <v>un</v>
          </cell>
          <cell r="D46" t="str">
            <v>DNIT 091/2006-ES</v>
          </cell>
        </row>
        <row r="47">
          <cell r="A47">
            <v>308282</v>
          </cell>
          <cell r="B47" t="str">
            <v>Aparelho de apoio metálico esférico unidirecional com capacidade de 7.500 kN - fornecimento e instalação</v>
          </cell>
          <cell r="C47" t="str">
            <v>un</v>
          </cell>
          <cell r="D47" t="str">
            <v>DNIT 091/2006-ES</v>
          </cell>
        </row>
        <row r="48">
          <cell r="A48">
            <v>308283</v>
          </cell>
          <cell r="B48" t="str">
            <v>Aparelho de apoio metálico esférico unidirecional com capacidade de 8.000 kN - fornecimento e instalação</v>
          </cell>
          <cell r="C48" t="str">
            <v>un</v>
          </cell>
          <cell r="D48" t="str">
            <v>DNIT 091/2006-ES</v>
          </cell>
        </row>
        <row r="49">
          <cell r="A49">
            <v>308284</v>
          </cell>
          <cell r="B49" t="str">
            <v>Aparelho de apoio metálico esférico unidirecional com capacidade de 8.500 kN - fornecimento e instalação</v>
          </cell>
          <cell r="C49" t="str">
            <v>un</v>
          </cell>
          <cell r="D49" t="str">
            <v>DNIT 091/2006-ES</v>
          </cell>
        </row>
        <row r="50">
          <cell r="A50">
            <v>308285</v>
          </cell>
          <cell r="B50" t="str">
            <v>Aparelho de apoio metálico esférico unidirecional com capacidade de 9.000 kN - fornecimento e instalação</v>
          </cell>
          <cell r="C50" t="str">
            <v>un</v>
          </cell>
          <cell r="D50" t="str">
            <v>DNIT 091/2006-ES</v>
          </cell>
        </row>
        <row r="51">
          <cell r="A51">
            <v>308286</v>
          </cell>
          <cell r="B51" t="str">
            <v>Aparelho de apoio metálico esférico unidirecional com capacidade de 9.500 kN - fornecimento e instalação</v>
          </cell>
          <cell r="C51" t="str">
            <v>un</v>
          </cell>
          <cell r="D51" t="str">
            <v>DNIT 091/2006-ES</v>
          </cell>
        </row>
        <row r="52">
          <cell r="A52">
            <v>308287</v>
          </cell>
          <cell r="B52" t="str">
            <v>Aparelho de apoio metálico esférico unidirecional com capacidade de 10.000 kN - fornecimento e instalação</v>
          </cell>
          <cell r="C52" t="str">
            <v>un</v>
          </cell>
          <cell r="D52" t="str">
            <v>DNIT 091/2006-ES</v>
          </cell>
        </row>
        <row r="53">
          <cell r="A53">
            <v>308288</v>
          </cell>
          <cell r="B53" t="str">
            <v>Aparelho de apoio metálico esférico multidirecional com capacidade de 1.000 kN - fornecimento e instalação</v>
          </cell>
          <cell r="C53" t="str">
            <v>un</v>
          </cell>
          <cell r="D53" t="str">
            <v>DNIT 091/2006-ES</v>
          </cell>
        </row>
        <row r="54">
          <cell r="A54">
            <v>308289</v>
          </cell>
          <cell r="B54" t="str">
            <v>Aparelho de apoio metálico esférico multidirecional com capacidade de 1.500 kN - fornecimento e instalação</v>
          </cell>
          <cell r="C54" t="str">
            <v>un</v>
          </cell>
          <cell r="D54" t="str">
            <v>DNIT 091/2006-ES</v>
          </cell>
        </row>
        <row r="55">
          <cell r="A55">
            <v>308290</v>
          </cell>
          <cell r="B55" t="str">
            <v>Aparelho de apoio metálico esférico multidirecional com capacidade de 2.000 kN - fornecimento e instalação</v>
          </cell>
          <cell r="C55" t="str">
            <v>un</v>
          </cell>
          <cell r="D55" t="str">
            <v>DNIT 091/2006-ES</v>
          </cell>
        </row>
        <row r="56">
          <cell r="A56">
            <v>308291</v>
          </cell>
          <cell r="B56" t="str">
            <v>Aparelho de apoio metálico esférico multidirecional com capacidade de 2.500 kN - fornecimento e instalação</v>
          </cell>
          <cell r="C56" t="str">
            <v>un</v>
          </cell>
          <cell r="D56" t="str">
            <v>DNIT 091/2006-ES</v>
          </cell>
        </row>
        <row r="57">
          <cell r="A57">
            <v>308292</v>
          </cell>
          <cell r="B57" t="str">
            <v>Aparelho de apoio metálico esférico multidirecional com capacidade de 3.000 kN - fornecimento e instalação</v>
          </cell>
          <cell r="C57" t="str">
            <v>un</v>
          </cell>
          <cell r="D57" t="str">
            <v>DNIT 091/2006-ES</v>
          </cell>
        </row>
        <row r="58">
          <cell r="A58">
            <v>308293</v>
          </cell>
          <cell r="B58" t="str">
            <v>Aparelho de apoio metálico esférico multidirecional com capacidade de 3.500 kN - fornecimento e instalação</v>
          </cell>
          <cell r="C58" t="str">
            <v>un</v>
          </cell>
          <cell r="D58" t="str">
            <v>DNIT 091/2006-ES</v>
          </cell>
        </row>
        <row r="59">
          <cell r="A59">
            <v>308294</v>
          </cell>
          <cell r="B59" t="str">
            <v>Aparelho de apoio metálico esférico multidirecional com capacidade de 4.000 kN - fornecimento e instalação</v>
          </cell>
          <cell r="C59" t="str">
            <v>un</v>
          </cell>
          <cell r="D59" t="str">
            <v>DNIT 091/2006-ES</v>
          </cell>
        </row>
        <row r="60">
          <cell r="A60">
            <v>308295</v>
          </cell>
          <cell r="B60" t="str">
            <v>Aparelho de apoio metálico esférico multidirecional com capacidade de 4.500 kN - fornecimento e instalação</v>
          </cell>
          <cell r="C60" t="str">
            <v>un</v>
          </cell>
          <cell r="D60" t="str">
            <v>DNIT 091/2006-ES</v>
          </cell>
        </row>
        <row r="61">
          <cell r="A61">
            <v>308296</v>
          </cell>
          <cell r="B61" t="str">
            <v>Aparelho de apoio metálico esférico multidirecional com capacidade de 5.000 kN - fornecimento e instalação</v>
          </cell>
          <cell r="C61" t="str">
            <v>un</v>
          </cell>
          <cell r="D61" t="str">
            <v>DNIT 091/2006-ES</v>
          </cell>
        </row>
        <row r="62">
          <cell r="A62">
            <v>308297</v>
          </cell>
          <cell r="B62" t="str">
            <v>Aparelho de apoio metálico esférico multidirecional com capacidade de 5.500 kN - fornecimento e instalação</v>
          </cell>
          <cell r="C62" t="str">
            <v>un</v>
          </cell>
          <cell r="D62" t="str">
            <v>DNIT 091/2006-ES</v>
          </cell>
        </row>
        <row r="63">
          <cell r="A63">
            <v>308298</v>
          </cell>
          <cell r="B63" t="str">
            <v>Aparelho de apoio metálico esférico multidirecional com capacidade de 6.000 kN - fornecimento e instalação</v>
          </cell>
          <cell r="C63" t="str">
            <v>un</v>
          </cell>
          <cell r="D63" t="str">
            <v>DNIT 091/2006-ES</v>
          </cell>
        </row>
        <row r="64">
          <cell r="A64">
            <v>308299</v>
          </cell>
          <cell r="B64" t="str">
            <v>Aparelho de apoio metálico esférico multidirecional com capacidade de 6.500 kN - fornecimento e instalação</v>
          </cell>
          <cell r="C64" t="str">
            <v>un</v>
          </cell>
          <cell r="D64" t="str">
            <v>DNIT 091/2006-ES</v>
          </cell>
        </row>
        <row r="65">
          <cell r="A65">
            <v>308300</v>
          </cell>
          <cell r="B65" t="str">
            <v>Aparelho de apoio metálico esférico multidirecional com capacidade de 7.000 kN - fornecimento e instalação</v>
          </cell>
          <cell r="C65" t="str">
            <v>un</v>
          </cell>
          <cell r="D65" t="str">
            <v>DNIT 091/2006-ES</v>
          </cell>
        </row>
        <row r="66">
          <cell r="A66">
            <v>308301</v>
          </cell>
          <cell r="B66" t="str">
            <v>Aparelho de apoio metálico esférico multidirecional com capacidade de 7.500 kN - fornecimento e instalação</v>
          </cell>
          <cell r="C66" t="str">
            <v>un</v>
          </cell>
          <cell r="D66" t="str">
            <v>DNIT 091/2006-ES</v>
          </cell>
        </row>
        <row r="67">
          <cell r="A67">
            <v>308302</v>
          </cell>
          <cell r="B67" t="str">
            <v>Aparelho de apoio metálico esférico multidirecional com capacidade de 8.000 kN - fornecimento e instalação</v>
          </cell>
          <cell r="C67" t="str">
            <v>un</v>
          </cell>
          <cell r="D67" t="str">
            <v>DNIT 091/2006-ES</v>
          </cell>
        </row>
        <row r="68">
          <cell r="A68">
            <v>308303</v>
          </cell>
          <cell r="B68" t="str">
            <v>Aparelho de apoio metálico esférico multidirecional com capacidade de 8.500 kN - fornecimento e instalação</v>
          </cell>
          <cell r="C68" t="str">
            <v>un</v>
          </cell>
          <cell r="D68" t="str">
            <v>DNIT 091/2006-ES</v>
          </cell>
        </row>
        <row r="69">
          <cell r="A69">
            <v>308304</v>
          </cell>
          <cell r="B69" t="str">
            <v>Aparelho de apoio metálico esférico multidirecional com capacidade de 9.000 kN - fornecimento e instalação</v>
          </cell>
          <cell r="C69" t="str">
            <v>un</v>
          </cell>
          <cell r="D69" t="str">
            <v>DNIT 091/2006-ES</v>
          </cell>
        </row>
        <row r="70">
          <cell r="A70">
            <v>308305</v>
          </cell>
          <cell r="B70" t="str">
            <v>Aparelho de apoio metálico esférico multidirecional com capacidade de 9.500 kN - fornecimento e instalação</v>
          </cell>
          <cell r="C70" t="str">
            <v>un</v>
          </cell>
          <cell r="D70" t="str">
            <v>DNIT 091/2006-ES</v>
          </cell>
        </row>
        <row r="71">
          <cell r="A71">
            <v>308306</v>
          </cell>
          <cell r="B71" t="str">
            <v>Aparelho de apoio metálico esférico multidirecional com capacidade de 10.000 kN - fornecimento e instalação</v>
          </cell>
          <cell r="C71" t="str">
            <v>un</v>
          </cell>
          <cell r="D71" t="str">
            <v>DNIT 091/2006-ES</v>
          </cell>
        </row>
        <row r="72">
          <cell r="A72">
            <v>308307</v>
          </cell>
          <cell r="B72" t="str">
            <v>Aparelho de apoio metálico elastomérico fixo com capacidade de 700 kN - fornecimento e instalação</v>
          </cell>
          <cell r="C72" t="str">
            <v>un</v>
          </cell>
          <cell r="D72" t="str">
            <v>DNIT 091/2006-ES</v>
          </cell>
        </row>
        <row r="73">
          <cell r="A73">
            <v>308308</v>
          </cell>
          <cell r="B73" t="str">
            <v>Aparelho de apoio metálico elastomérico fixo com capacidade de 1.500 kN - fornecimento e instalação</v>
          </cell>
          <cell r="C73" t="str">
            <v>un</v>
          </cell>
          <cell r="D73" t="str">
            <v>DNIT 091/2006-ES</v>
          </cell>
        </row>
        <row r="74">
          <cell r="A74">
            <v>308309</v>
          </cell>
          <cell r="B74" t="str">
            <v>Aparelho de apoio metálico elastomérico fixo com capacidade de 2.500 kN - fornecimento e instalação</v>
          </cell>
          <cell r="C74" t="str">
            <v>un</v>
          </cell>
          <cell r="D74" t="str">
            <v>DNIT 091/2006-ES</v>
          </cell>
        </row>
        <row r="75">
          <cell r="A75">
            <v>308310</v>
          </cell>
          <cell r="B75" t="str">
            <v>Aparelho de apoio metálico elastomérico fixo com capacidade de 4.000 kN - fornecimento e instalação</v>
          </cell>
          <cell r="C75" t="str">
            <v>un</v>
          </cell>
          <cell r="D75" t="str">
            <v>DNIT 091/2006-ES</v>
          </cell>
        </row>
        <row r="76">
          <cell r="A76">
            <v>308311</v>
          </cell>
          <cell r="B76" t="str">
            <v>Aparelho de apoio metálico elastomérico fixo com capacidade de 5.500 kN - fornecimento e instalação</v>
          </cell>
          <cell r="C76" t="str">
            <v>un</v>
          </cell>
          <cell r="D76" t="str">
            <v>DNIT 091/2006-ES</v>
          </cell>
        </row>
        <row r="77">
          <cell r="A77">
            <v>308312</v>
          </cell>
          <cell r="B77" t="str">
            <v>Aparelho de apoio metálico elastomérico fixo com capacidade de 7.500 kN - fornecimento e instalação</v>
          </cell>
          <cell r="C77" t="str">
            <v>un</v>
          </cell>
          <cell r="D77" t="str">
            <v>DNIT 091/2006-ES</v>
          </cell>
        </row>
        <row r="78">
          <cell r="A78">
            <v>308313</v>
          </cell>
          <cell r="B78" t="str">
            <v>Aparelho de apoio metálico elastomérico fixo com capacidade de 10.000 kN - fornecimento e instalação</v>
          </cell>
          <cell r="C78" t="str">
            <v>un</v>
          </cell>
          <cell r="D78" t="str">
            <v>DNIT 091/2006-ES</v>
          </cell>
        </row>
        <row r="79">
          <cell r="A79">
            <v>308314</v>
          </cell>
          <cell r="B79" t="str">
            <v>Aparelho de apoio metálico elastomérico unidirecional com capacidade de 700 kN - fornecimento e instalação</v>
          </cell>
          <cell r="C79" t="str">
            <v>un</v>
          </cell>
          <cell r="D79" t="str">
            <v>DNIT 091/2006-ES</v>
          </cell>
        </row>
        <row r="80">
          <cell r="A80">
            <v>308315</v>
          </cell>
          <cell r="B80" t="str">
            <v>Aparelho de apoio metálico elastomérico unidirecional com capacidade de 1.500 kN - fornecimento e instalação</v>
          </cell>
          <cell r="C80" t="str">
            <v>un</v>
          </cell>
          <cell r="D80" t="str">
            <v>DNIT 091/2006-ES</v>
          </cell>
        </row>
        <row r="81">
          <cell r="A81">
            <v>308316</v>
          </cell>
          <cell r="B81" t="str">
            <v>Aparelho de apoio metálico elastomérico unidirecional com capacidade de 2.500 kN - fornecimento e instalação</v>
          </cell>
          <cell r="C81" t="str">
            <v>un</v>
          </cell>
          <cell r="D81" t="str">
            <v>DNIT 091/2006-ES</v>
          </cell>
        </row>
        <row r="82">
          <cell r="A82">
            <v>308317</v>
          </cell>
          <cell r="B82" t="str">
            <v>Aparelho de apoio metálico elastomérico unidirecional com capacidade de 4.000 kN - fornecimento e instalação</v>
          </cell>
          <cell r="C82" t="str">
            <v>un</v>
          </cell>
          <cell r="D82" t="str">
            <v>DNIT 091/2006-ES</v>
          </cell>
        </row>
        <row r="83">
          <cell r="A83">
            <v>308318</v>
          </cell>
          <cell r="B83" t="str">
            <v>Aparelho de apoio metálico elastomérico unidirecional com capacidade de 5.500 kN - fornecimento e instalação</v>
          </cell>
          <cell r="C83" t="str">
            <v>un</v>
          </cell>
          <cell r="D83" t="str">
            <v>DNIT 091/2006-ES</v>
          </cell>
        </row>
        <row r="84">
          <cell r="A84">
            <v>308319</v>
          </cell>
          <cell r="B84" t="str">
            <v>Aparelho de apoio metálico elastomérico unidirecional com capacidade de 7.500 kN - fornecimento e instalação</v>
          </cell>
          <cell r="C84" t="str">
            <v>un</v>
          </cell>
          <cell r="D84" t="str">
            <v>DNIT 091/2006-ES</v>
          </cell>
        </row>
        <row r="85">
          <cell r="A85">
            <v>308320</v>
          </cell>
          <cell r="B85" t="str">
            <v>Aparelho de apoio metálico elastomérico unidirecional com capacidade de 10.000 kN - fornecimento e instalação</v>
          </cell>
          <cell r="C85" t="str">
            <v>un</v>
          </cell>
          <cell r="D85" t="str">
            <v>DNIT 091/2006-ES</v>
          </cell>
        </row>
        <row r="86">
          <cell r="A86">
            <v>308321</v>
          </cell>
          <cell r="B86" t="str">
            <v>Aparelho de apoio metálico elastomérico multidirecional com capacidade de 700 kN - fornecimento e instalação</v>
          </cell>
          <cell r="C86" t="str">
            <v>un</v>
          </cell>
          <cell r="D86" t="str">
            <v>DNIT 091/2006-ES</v>
          </cell>
        </row>
        <row r="87">
          <cell r="A87">
            <v>308322</v>
          </cell>
          <cell r="B87" t="str">
            <v>Aparelho de apoio metálico elastomérico multidirecional com capacidade de 1.500 kN - fornecimento e instalação</v>
          </cell>
          <cell r="C87" t="str">
            <v>un</v>
          </cell>
          <cell r="D87" t="str">
            <v>DNIT 091/2006-ES</v>
          </cell>
        </row>
        <row r="88">
          <cell r="A88">
            <v>308323</v>
          </cell>
          <cell r="B88" t="str">
            <v>Aparelho de apoio metálico elastomérico multidirecional com capacidade de 2.500 kN - fornecimento e instalação</v>
          </cell>
          <cell r="C88" t="str">
            <v>un</v>
          </cell>
          <cell r="D88" t="str">
            <v>DNIT 091/2006-ES</v>
          </cell>
        </row>
        <row r="89">
          <cell r="A89">
            <v>308324</v>
          </cell>
          <cell r="B89" t="str">
            <v>Aparelho de apoio metálico elastomérico multidirecional com capacidade de 4.000 kN - fornecimento e instalação</v>
          </cell>
          <cell r="C89" t="str">
            <v>un</v>
          </cell>
          <cell r="D89" t="str">
            <v>DNIT 091/2006-ES</v>
          </cell>
        </row>
        <row r="90">
          <cell r="A90">
            <v>308325</v>
          </cell>
          <cell r="B90" t="str">
            <v>Aparelho de apoio metálico elastomérico multidirecional com capacidade de 5.500 kN - fornecimento e instalação</v>
          </cell>
          <cell r="C90" t="str">
            <v>un</v>
          </cell>
          <cell r="D90" t="str">
            <v>DNIT 091/2006-ES</v>
          </cell>
        </row>
        <row r="91">
          <cell r="A91">
            <v>308326</v>
          </cell>
          <cell r="B91" t="str">
            <v>Aparelho de apoio metálico elastomérico multidirecional com capacidade de 7.500 kN - fornecimento e instalação</v>
          </cell>
          <cell r="C91" t="str">
            <v>un</v>
          </cell>
          <cell r="D91" t="str">
            <v>DNIT 091/2006-ES</v>
          </cell>
        </row>
        <row r="92">
          <cell r="A92">
            <v>308327</v>
          </cell>
          <cell r="B92" t="str">
            <v>Aparelho de apoio metálico elastomérico multidirecional com capacidade de 10.000 kN - fornecimento e instalação</v>
          </cell>
          <cell r="C92" t="str">
            <v>un</v>
          </cell>
          <cell r="D92" t="str">
            <v>DNIT 091/2006-ES</v>
          </cell>
        </row>
        <row r="93">
          <cell r="A93">
            <v>407740</v>
          </cell>
          <cell r="B93" t="str">
            <v>Chumbador tipo espera em aço CA-25 para fixação de estrutura metálica em concreto - fornecimento e instalação</v>
          </cell>
          <cell r="C93" t="str">
            <v>kg</v>
          </cell>
          <cell r="D93" t="str">
            <v>DNIT 118/2009-ES</v>
          </cell>
        </row>
        <row r="94">
          <cell r="A94">
            <v>407743</v>
          </cell>
          <cell r="B94" t="str">
            <v>Treliça nervurada três barras longitudinais interligadas por duas diagonais sinusoidal - fornecimento e instalação</v>
          </cell>
          <cell r="C94" t="str">
            <v>kg</v>
          </cell>
          <cell r="D94" t="str">
            <v>DNIT 118/2009-ES</v>
          </cell>
        </row>
        <row r="95">
          <cell r="A95">
            <v>407818</v>
          </cell>
          <cell r="B95" t="str">
            <v>Armação em aço CA-25 - fornecimento, preparo e colocação</v>
          </cell>
          <cell r="C95" t="str">
            <v>kg</v>
          </cell>
          <cell r="D95" t="str">
            <v>DNIT 118/2009-ES</v>
          </cell>
        </row>
        <row r="96">
          <cell r="A96">
            <v>407819</v>
          </cell>
          <cell r="B96" t="str">
            <v>Armação em aço CA-50 - fornecimento, preparo e colocação</v>
          </cell>
          <cell r="C96" t="str">
            <v>kg</v>
          </cell>
          <cell r="D96" t="str">
            <v>DNIT 118/2009-ES</v>
          </cell>
        </row>
        <row r="97">
          <cell r="A97">
            <v>407820</v>
          </cell>
          <cell r="B97" t="str">
            <v>Armação em aço CA-60 - fornecimento, preparo e colocação</v>
          </cell>
          <cell r="C97" t="str">
            <v>kg</v>
          </cell>
          <cell r="D97" t="str">
            <v>DNIT 118/2009-ES</v>
          </cell>
        </row>
        <row r="98">
          <cell r="A98">
            <v>408031</v>
          </cell>
          <cell r="B98" t="str">
            <v>Luva de emenda prensada para aço CA-50 - D = 12,5 mm - fornecimento e instalação</v>
          </cell>
          <cell r="C98" t="str">
            <v>un</v>
          </cell>
          <cell r="D98" t="str">
            <v>DNIT 118/2009-ES</v>
          </cell>
        </row>
        <row r="99">
          <cell r="A99">
            <v>408032</v>
          </cell>
          <cell r="B99" t="str">
            <v>Luva de emenda prensada para aço CA-50 - D = 16 mm - fornecimento e instalação</v>
          </cell>
          <cell r="C99" t="str">
            <v>un</v>
          </cell>
          <cell r="D99" t="str">
            <v>DNIT 118/2009-ES</v>
          </cell>
        </row>
        <row r="100">
          <cell r="A100">
            <v>408033</v>
          </cell>
          <cell r="B100" t="str">
            <v>Luva de emenda prensada para aço CA-50 - D = 20 mm - fornecimento e instalação</v>
          </cell>
          <cell r="C100" t="str">
            <v>un</v>
          </cell>
          <cell r="D100" t="str">
            <v>DNIT 118/2009-ES</v>
          </cell>
        </row>
        <row r="101">
          <cell r="A101">
            <v>408035</v>
          </cell>
          <cell r="B101" t="str">
            <v>Luva de emenda prensada para aço CA-50 - D = 25 mm - fornecimento e instalação</v>
          </cell>
          <cell r="C101" t="str">
            <v>un</v>
          </cell>
          <cell r="D101" t="str">
            <v>DNIT 118/2009-ES</v>
          </cell>
        </row>
        <row r="102">
          <cell r="A102">
            <v>408036</v>
          </cell>
          <cell r="B102" t="str">
            <v>Luva de emenda prensada para aço CA-50 - D = 32 mm - fornecimento e instalação</v>
          </cell>
          <cell r="C102" t="str">
            <v>un</v>
          </cell>
          <cell r="D102" t="str">
            <v>DNIT 118/2009-ES</v>
          </cell>
        </row>
        <row r="103">
          <cell r="A103">
            <v>408037</v>
          </cell>
          <cell r="B103" t="str">
            <v>Luva de emenda com rosca cônica para aço CA-50 - D = 12,5 mm - fornecimento e instalação</v>
          </cell>
          <cell r="C103" t="str">
            <v>un</v>
          </cell>
          <cell r="D103" t="str">
            <v>DNIT 118/2009-ES</v>
          </cell>
        </row>
        <row r="104">
          <cell r="A104">
            <v>408038</v>
          </cell>
          <cell r="B104" t="str">
            <v>Luva de emenda com rosca cônica para aço CA-50 - D = 16 mm - fornecimento e instalação</v>
          </cell>
          <cell r="C104" t="str">
            <v>un</v>
          </cell>
          <cell r="D104" t="str">
            <v>DNIT 118/2009-ES</v>
          </cell>
        </row>
        <row r="105">
          <cell r="A105">
            <v>408039</v>
          </cell>
          <cell r="B105" t="str">
            <v>Luva de emenda com rosca cônica para aço CA-50 - D = 20 mm - fornecimento e instalação</v>
          </cell>
          <cell r="C105" t="str">
            <v>un</v>
          </cell>
          <cell r="D105" t="str">
            <v>DNIT 118/2009-ES</v>
          </cell>
        </row>
        <row r="106">
          <cell r="A106">
            <v>408041</v>
          </cell>
          <cell r="B106" t="str">
            <v>Luva de emenda com rosca cônica para aço CA-50 - D = 25 mm - fornecimento e instalação</v>
          </cell>
          <cell r="C106" t="str">
            <v>un</v>
          </cell>
          <cell r="D106" t="str">
            <v>DNIT 118/2009-ES</v>
          </cell>
        </row>
        <row r="107">
          <cell r="A107">
            <v>408042</v>
          </cell>
          <cell r="B107" t="str">
            <v>Luva de emenda com rosca cônica para aço CA-50 - D = 32 mm - fornecimento e instalação</v>
          </cell>
          <cell r="C107" t="str">
            <v>un</v>
          </cell>
          <cell r="D107" t="str">
            <v>DNIT 118/2009-ES</v>
          </cell>
        </row>
        <row r="108">
          <cell r="A108">
            <v>408067</v>
          </cell>
          <cell r="B108" t="str">
            <v>Tela de aço eletrosoldada - fornecimento, preparo e colocação</v>
          </cell>
          <cell r="C108" t="str">
            <v>kg</v>
          </cell>
          <cell r="D108" t="str">
            <v>DNIT 118/2009-ES</v>
          </cell>
        </row>
        <row r="109">
          <cell r="A109">
            <v>605460</v>
          </cell>
          <cell r="B109" t="str">
            <v>Bueiro metálico com chapas múltiplas MP 100 galvanizadas - D = 0,60 m - brita produzida</v>
          </cell>
          <cell r="C109" t="str">
            <v>m</v>
          </cell>
          <cell r="D109"/>
        </row>
        <row r="110">
          <cell r="A110">
            <v>605461</v>
          </cell>
          <cell r="B110" t="str">
            <v>Bueiro metálico com chapas múltiplas MP 100 galvanizadas - D = 0,70 m - brita produzida</v>
          </cell>
          <cell r="C110" t="str">
            <v>m</v>
          </cell>
          <cell r="D110"/>
        </row>
        <row r="111">
          <cell r="A111">
            <v>605462</v>
          </cell>
          <cell r="B111" t="str">
            <v>Bueiro metálico com chapas múltiplas MP 100 galvanizadas - D = 0,80 m - brita produzida</v>
          </cell>
          <cell r="C111" t="str">
            <v>m</v>
          </cell>
          <cell r="D111"/>
        </row>
        <row r="112">
          <cell r="A112">
            <v>605463</v>
          </cell>
          <cell r="B112" t="str">
            <v>Bueiro metálico com chapas múltiplas MP 100 galvanizadas - D = 0,90 m - brita produzida</v>
          </cell>
          <cell r="C112" t="str">
            <v>m</v>
          </cell>
          <cell r="D112"/>
        </row>
        <row r="113">
          <cell r="A113">
            <v>605464</v>
          </cell>
          <cell r="B113" t="str">
            <v>Bueiro metálico com chapas múltiplas MP 100 galvanizadas - D = 1,00 m - brita produzida</v>
          </cell>
          <cell r="C113" t="str">
            <v>m</v>
          </cell>
          <cell r="D113"/>
        </row>
        <row r="114">
          <cell r="A114">
            <v>605465</v>
          </cell>
          <cell r="B114" t="str">
            <v>Bueiro metálico com chapas múltiplas MP 100 galvanizadas - D = 1,10 m - brita produzida</v>
          </cell>
          <cell r="C114" t="str">
            <v>m</v>
          </cell>
          <cell r="D114"/>
        </row>
        <row r="115">
          <cell r="A115">
            <v>605466</v>
          </cell>
          <cell r="B115" t="str">
            <v>Bueiro metálico com chapas múltiplas MP 100 galvanizadas - D = 1,20 m - brita produzida</v>
          </cell>
          <cell r="C115" t="str">
            <v>m</v>
          </cell>
          <cell r="D115"/>
        </row>
        <row r="116">
          <cell r="A116">
            <v>605467</v>
          </cell>
          <cell r="B116" t="str">
            <v>Bueiro metálico com chapas múltiplas MP 100 galvanizadas - D = 1,30 m - brita produzida</v>
          </cell>
          <cell r="C116" t="str">
            <v>m</v>
          </cell>
          <cell r="D116"/>
        </row>
        <row r="117">
          <cell r="A117">
            <v>605468</v>
          </cell>
          <cell r="B117" t="str">
            <v>Bueiro metálico com chapas múltiplas MP 100 galvanizadas - D = 1,40 m - brita produzida</v>
          </cell>
          <cell r="C117" t="str">
            <v>m</v>
          </cell>
          <cell r="D117"/>
        </row>
        <row r="118">
          <cell r="A118">
            <v>605469</v>
          </cell>
          <cell r="B118" t="str">
            <v>Bueiro metálico com chapas múltiplas MP 100 galvanizadas - D = 1,50 m - brita produzida</v>
          </cell>
          <cell r="C118" t="str">
            <v>m</v>
          </cell>
          <cell r="D118"/>
        </row>
        <row r="119">
          <cell r="A119">
            <v>605470</v>
          </cell>
          <cell r="B119" t="str">
            <v>Bueiro metálico com chapas múltiplas MP 100 galvanizadas - D = 1,60 m - brita produzida</v>
          </cell>
          <cell r="C119" t="str">
            <v>m</v>
          </cell>
          <cell r="D119"/>
        </row>
        <row r="120">
          <cell r="A120">
            <v>605471</v>
          </cell>
          <cell r="B120" t="str">
            <v>Bueiro metálico com chapas múltiplas MP 100 galvanizadas - D = 1,70 m - brita produzida</v>
          </cell>
          <cell r="C120" t="str">
            <v>m</v>
          </cell>
          <cell r="D120"/>
        </row>
        <row r="121">
          <cell r="A121">
            <v>605472</v>
          </cell>
          <cell r="B121" t="str">
            <v>Bueiro metálico com chapas múltiplas MP 100 galvanizadas - D = 1,80 m - brita produzida</v>
          </cell>
          <cell r="C121" t="str">
            <v>m</v>
          </cell>
          <cell r="D121"/>
        </row>
        <row r="122">
          <cell r="A122">
            <v>605473</v>
          </cell>
          <cell r="B122" t="str">
            <v>Bueiro metálico com chapas múltiplas MP 100 galvanizadas - D = 1,90 m - brita produzida</v>
          </cell>
          <cell r="C122" t="str">
            <v>m</v>
          </cell>
          <cell r="D122"/>
        </row>
        <row r="123">
          <cell r="A123">
            <v>605474</v>
          </cell>
          <cell r="B123" t="str">
            <v>Bueiro metálico com chapas múltiplas MP 100 galvanizadas - D = 2,00 m - brita produzida</v>
          </cell>
          <cell r="C123" t="str">
            <v>m</v>
          </cell>
          <cell r="D123"/>
        </row>
        <row r="124">
          <cell r="A124">
            <v>605475</v>
          </cell>
          <cell r="B124" t="str">
            <v>Bueiro metálico com chapas múltiplas MP 100 galvanizadas - D = 2,10 m - brita produzida</v>
          </cell>
          <cell r="C124" t="str">
            <v>m</v>
          </cell>
          <cell r="D124"/>
        </row>
        <row r="125">
          <cell r="A125">
            <v>605476</v>
          </cell>
          <cell r="B125" t="str">
            <v>Bueiro metálico com chapas múltiplas MP 100 galvanizadas - D = 2,20 m - brita produzida</v>
          </cell>
          <cell r="C125" t="str">
            <v>m</v>
          </cell>
          <cell r="D125"/>
        </row>
        <row r="126">
          <cell r="A126">
            <v>605477</v>
          </cell>
          <cell r="B126" t="str">
            <v>Bueiro metálico com chapas múltiplas MP 100 galvanizadas - D = 2,30 m - brita produzida</v>
          </cell>
          <cell r="C126" t="str">
            <v>m</v>
          </cell>
          <cell r="D126"/>
        </row>
        <row r="127">
          <cell r="A127">
            <v>605478</v>
          </cell>
          <cell r="B127" t="str">
            <v>Bueiro metálico com chapas múltiplas MP 100 galvanizadas - D = 2,40 m - brita produzida</v>
          </cell>
          <cell r="C127" t="str">
            <v>m</v>
          </cell>
          <cell r="D127"/>
        </row>
        <row r="128">
          <cell r="A128">
            <v>605479</v>
          </cell>
          <cell r="B128" t="str">
            <v>Bueiro metálico com chapas múltiplas MP 100 galvanizadas - D = 2,50 m - brita produzida</v>
          </cell>
          <cell r="C128" t="str">
            <v>m</v>
          </cell>
          <cell r="D128"/>
        </row>
        <row r="129">
          <cell r="A129">
            <v>605480</v>
          </cell>
          <cell r="B129" t="str">
            <v>Bueiro metálico com chapas múltiplas MP 100 galvanizadas - D = 2,60 m - brita produzida</v>
          </cell>
          <cell r="C129" t="str">
            <v>m</v>
          </cell>
          <cell r="D129"/>
        </row>
        <row r="130">
          <cell r="A130">
            <v>605481</v>
          </cell>
          <cell r="B130" t="str">
            <v>Bueiro metálico com chapas múltiplas MP 100 galvanizadas - D = 2,70 m - brita produzida</v>
          </cell>
          <cell r="C130" t="str">
            <v>m</v>
          </cell>
          <cell r="D130"/>
        </row>
        <row r="131">
          <cell r="A131">
            <v>605482</v>
          </cell>
          <cell r="B131" t="str">
            <v>Bueiro metálico com chapas múltiplas MP 100 galvanizadas - D = 2,80 m - brita produzida</v>
          </cell>
          <cell r="C131" t="str">
            <v>m</v>
          </cell>
          <cell r="D131"/>
        </row>
        <row r="132">
          <cell r="A132">
            <v>605483</v>
          </cell>
          <cell r="B132" t="str">
            <v>Bueiro metálico com chapas múltiplas MP 152 galvanizadas - D = 1,50 m - brita produzida</v>
          </cell>
          <cell r="C132" t="str">
            <v>m</v>
          </cell>
          <cell r="D132"/>
        </row>
        <row r="133">
          <cell r="A133">
            <v>605484</v>
          </cell>
          <cell r="B133" t="str">
            <v>Bueiro metálico com chapas múltiplas MP 152 galvanizadas - D = 1,80 m - brita produzida</v>
          </cell>
          <cell r="C133" t="str">
            <v>m</v>
          </cell>
          <cell r="D133"/>
        </row>
        <row r="134">
          <cell r="A134">
            <v>605485</v>
          </cell>
          <cell r="B134" t="str">
            <v>Bueiro metálico com chapas múltiplas MP 152 galvanizadas - D = 1,90 m - brita produzida</v>
          </cell>
          <cell r="C134" t="str">
            <v>m</v>
          </cell>
          <cell r="D134"/>
        </row>
        <row r="135">
          <cell r="A135">
            <v>605486</v>
          </cell>
          <cell r="B135" t="str">
            <v>Bueiro metálico com chapas múltiplas MP 152 galvanizadas - D = 2,15 m - brita produzida</v>
          </cell>
          <cell r="C135" t="str">
            <v>m</v>
          </cell>
          <cell r="D135"/>
        </row>
        <row r="136">
          <cell r="A136">
            <v>605487</v>
          </cell>
          <cell r="B136" t="str">
            <v>Bueiro metálico com chapas múltiplas MP 152 galvanizadas - D = 2,30 m - brita produzida</v>
          </cell>
          <cell r="C136" t="str">
            <v>m</v>
          </cell>
          <cell r="D136"/>
        </row>
        <row r="137">
          <cell r="A137">
            <v>605488</v>
          </cell>
          <cell r="B137" t="str">
            <v>Bueiro metálico com chapas múltiplas MP 152 galvanizadas - D = 2,65 m - brita produzida</v>
          </cell>
          <cell r="C137" t="str">
            <v>m</v>
          </cell>
          <cell r="D137"/>
        </row>
        <row r="138">
          <cell r="A138">
            <v>605489</v>
          </cell>
          <cell r="B138" t="str">
            <v>Bueiro metálico com chapas múltiplas MP 152 galvanizadas - D = 3,05 m - brita produzida</v>
          </cell>
          <cell r="C138" t="str">
            <v>m</v>
          </cell>
          <cell r="D138"/>
        </row>
        <row r="139">
          <cell r="A139">
            <v>605490</v>
          </cell>
          <cell r="B139" t="str">
            <v>Bueiro metálico com chapas múltiplas MP 152 galvanizadas - D = 3,20 m - brita produzida</v>
          </cell>
          <cell r="C139" t="str">
            <v>m</v>
          </cell>
          <cell r="D139"/>
        </row>
        <row r="140">
          <cell r="A140">
            <v>605491</v>
          </cell>
          <cell r="B140" t="str">
            <v>Bueiro metálico com chapas múltiplas MP 152 galvanizadas - D = 3,40 m - brita produzida</v>
          </cell>
          <cell r="C140" t="str">
            <v>m</v>
          </cell>
          <cell r="D140"/>
        </row>
        <row r="141">
          <cell r="A141">
            <v>605492</v>
          </cell>
          <cell r="B141" t="str">
            <v>Bueiro metálico com chapas múltiplas MP 152 galvanizadas - D = 3,65 m - brita produzida</v>
          </cell>
          <cell r="C141" t="str">
            <v>m</v>
          </cell>
          <cell r="D141"/>
        </row>
        <row r="142">
          <cell r="A142">
            <v>605493</v>
          </cell>
          <cell r="B142" t="str">
            <v>Bueiro metálico com chapas múltiplas MP 152 galvanizadas - D = 3,80 m - brita produzida</v>
          </cell>
          <cell r="C142" t="str">
            <v>m</v>
          </cell>
          <cell r="D142"/>
        </row>
        <row r="143">
          <cell r="A143">
            <v>605494</v>
          </cell>
          <cell r="B143" t="str">
            <v>Bueiro metálico com chapas múltiplas MP 152 galvanizadas - D = 4,20 m - brita produzida</v>
          </cell>
          <cell r="C143" t="str">
            <v>m</v>
          </cell>
          <cell r="D143"/>
        </row>
        <row r="144">
          <cell r="A144">
            <v>605495</v>
          </cell>
          <cell r="B144" t="str">
            <v>Bueiro metálico com chapas múltiplas MP 152 galvanizadas - D = 4,60 m - brita produzida</v>
          </cell>
          <cell r="C144" t="str">
            <v>m</v>
          </cell>
          <cell r="D144"/>
        </row>
        <row r="145">
          <cell r="A145">
            <v>605496</v>
          </cell>
          <cell r="B145" t="str">
            <v>Bueiro metálico com chapas múltiplas MP 152 galvanizadas - D = 4,80 m - brita produzida</v>
          </cell>
          <cell r="C145" t="str">
            <v>m</v>
          </cell>
          <cell r="D145"/>
        </row>
        <row r="146">
          <cell r="A146">
            <v>605497</v>
          </cell>
          <cell r="B146" t="str">
            <v>Bueiro metálico com chapas múltiplas MP 152 galvanizadas - D = 5,00 m - brita produzida</v>
          </cell>
          <cell r="C146" t="str">
            <v>m</v>
          </cell>
          <cell r="D146"/>
        </row>
        <row r="147">
          <cell r="A147">
            <v>605498</v>
          </cell>
          <cell r="B147" t="str">
            <v>Bueiro metálico com chapas múltiplas MP 152 galvanizadas - D = 5,35 m - brita produzida</v>
          </cell>
          <cell r="C147" t="str">
            <v>m</v>
          </cell>
          <cell r="D147"/>
        </row>
        <row r="148">
          <cell r="A148">
            <v>605499</v>
          </cell>
          <cell r="B148" t="str">
            <v>Bueiro metálico com chapas múltiplas MP 152 galvanizadas - D = 5,70 m - brita produzida</v>
          </cell>
          <cell r="C148" t="str">
            <v>m</v>
          </cell>
          <cell r="D148"/>
        </row>
        <row r="149">
          <cell r="A149">
            <v>605500</v>
          </cell>
          <cell r="B149" t="str">
            <v>Bueiro metálico com chapas múltiplas MP 152 galvanizadas - D = 6,10 m - brita produzida</v>
          </cell>
          <cell r="C149" t="str">
            <v>m</v>
          </cell>
          <cell r="D149"/>
        </row>
        <row r="150">
          <cell r="A150">
            <v>605501</v>
          </cell>
          <cell r="B150" t="str">
            <v>Bueiro metálico com chapas múltiplas MP 152 galvanizadas - D = 6,50 m - brita produzida</v>
          </cell>
          <cell r="C150" t="str">
            <v>m</v>
          </cell>
          <cell r="D150"/>
        </row>
        <row r="151">
          <cell r="A151">
            <v>605502</v>
          </cell>
          <cell r="B151" t="str">
            <v>Bueiro metálico com chapas múltiplas MP 152 galvanizadas - D = 6,85 m - brita produzida</v>
          </cell>
          <cell r="C151" t="str">
            <v>m</v>
          </cell>
          <cell r="D151"/>
        </row>
        <row r="152">
          <cell r="A152">
            <v>605503</v>
          </cell>
          <cell r="B152" t="str">
            <v>Bueiro metálico com chapas múltiplas MP 152 galvanizadas - D = 7,25 m - brita produzida</v>
          </cell>
          <cell r="C152" t="str">
            <v>m</v>
          </cell>
          <cell r="D152"/>
        </row>
        <row r="153">
          <cell r="A153">
            <v>605504</v>
          </cell>
          <cell r="B153" t="str">
            <v>Bueiro metálico sem interrupção de tráfego com D = 1,20 m - chapa galvanizada - escavado em material de 1ª categoria - aterro rodoviário máximo = 9 m</v>
          </cell>
          <cell r="C153" t="str">
            <v>m</v>
          </cell>
          <cell r="D153" t="str">
            <v>DNIT 024/2004-ES</v>
          </cell>
        </row>
        <row r="154">
          <cell r="A154">
            <v>605505</v>
          </cell>
          <cell r="B154" t="str">
            <v>Bueiro metálico sem interrupção de tráfego com D = 1,40 m - chapa galvanizada - escavado em material de 1ª categoria - aterro rodoviário máximo = 7,7 m</v>
          </cell>
          <cell r="C154" t="str">
            <v>m</v>
          </cell>
          <cell r="D154" t="str">
            <v>DNIT 024/2004-ES</v>
          </cell>
        </row>
        <row r="155">
          <cell r="A155">
            <v>605506</v>
          </cell>
          <cell r="B155" t="str">
            <v>Bueiro metálico sem interrupção de tráfego com D = 1,60 m - chapa galvanizada - escavado em material de 1ª categoria - aterro rodoviário máximo = 6,7 m</v>
          </cell>
          <cell r="C155" t="str">
            <v>m</v>
          </cell>
          <cell r="D155" t="str">
            <v>DNIT 024/2004-ES</v>
          </cell>
        </row>
        <row r="156">
          <cell r="A156">
            <v>605507</v>
          </cell>
          <cell r="B156" t="str">
            <v>Bueiro metálico sem interrupção de tráfego com D = 1,80 m - chapa galvanizada - escavado em material de 1ª categoria - aterro rodoviário máximo = 6 m</v>
          </cell>
          <cell r="C156" t="str">
            <v>m</v>
          </cell>
          <cell r="D156" t="str">
            <v>DNIT 024/2004-ES</v>
          </cell>
        </row>
        <row r="157">
          <cell r="A157">
            <v>605508</v>
          </cell>
          <cell r="B157" t="str">
            <v>Bueiro metálico sem interrupção de tráfego com D = 2,00 m - chapa galvanizada - escavado em material de 1ª categoria - aterro rodoviário máximo = 5,4 m</v>
          </cell>
          <cell r="C157" t="str">
            <v>m</v>
          </cell>
          <cell r="D157" t="str">
            <v>DNIT 024/2004-ES</v>
          </cell>
        </row>
        <row r="158">
          <cell r="A158">
            <v>605509</v>
          </cell>
          <cell r="B158" t="str">
            <v>Bueiro metálico sem interrupção de tráfego com D = 2,20 m - chapa galvanizada - escavado em material de 1ª categoria - aterro rodoviário máximo = 4,9 m</v>
          </cell>
          <cell r="C158" t="str">
            <v>m</v>
          </cell>
          <cell r="D158" t="str">
            <v>DNIT 024/2004-ES</v>
          </cell>
        </row>
        <row r="159">
          <cell r="A159">
            <v>605510</v>
          </cell>
          <cell r="B159" t="str">
            <v>Bueiro metálico sem interrupção de tráfego com D = 2,40 m - chapa galvanizada - escavado em material de 1ª categoria - aterro rodoviário máximo = 4,5 m</v>
          </cell>
          <cell r="C159" t="str">
            <v>m</v>
          </cell>
          <cell r="D159" t="str">
            <v>DNIT 024/2004-ES</v>
          </cell>
        </row>
        <row r="160">
          <cell r="A160">
            <v>605511</v>
          </cell>
          <cell r="B160" t="str">
            <v>Bueiro metálico sem interrupção de tráfego com D = 2,60 m - chapa galvanizada - escavado em material de 1ª categoria - aterro rodoviário máximo = 4,1 m</v>
          </cell>
          <cell r="C160" t="str">
            <v>m</v>
          </cell>
          <cell r="D160" t="str">
            <v>DNIT 024/2004-ES</v>
          </cell>
        </row>
        <row r="161">
          <cell r="A161">
            <v>605512</v>
          </cell>
          <cell r="B161" t="str">
            <v>Bueiro metálico sem interrupção de tráfego com D = 2,80 m - chapa galvanizada - escavado em material de 1ª categoria - aterro rodoviário máximo = 3,8 m</v>
          </cell>
          <cell r="C161" t="str">
            <v>m</v>
          </cell>
          <cell r="D161" t="str">
            <v>DNIT 024/2004-ES</v>
          </cell>
        </row>
        <row r="162">
          <cell r="A162">
            <v>605513</v>
          </cell>
          <cell r="B162" t="str">
            <v>Bueiro metálico sem interrupção de tráfego com D = 3,00 m - chapa galvanizada - escavado em material de 1ª categoria - aterro rodoviário máximo = 3,6 m</v>
          </cell>
          <cell r="C162" t="str">
            <v>m</v>
          </cell>
          <cell r="D162" t="str">
            <v>DNIT 024/2004-ES</v>
          </cell>
        </row>
        <row r="163">
          <cell r="A163">
            <v>605514</v>
          </cell>
          <cell r="B163" t="str">
            <v>Bueiro metálico sem interrupção de tráfego com D = 3,20 m - chapa galvanizada - escavado em material de 1ª categoria - aterro rodoviário máximo = 4,8 m</v>
          </cell>
          <cell r="C163" t="str">
            <v>m</v>
          </cell>
          <cell r="D163" t="str">
            <v>DNIT 024/2004-ES</v>
          </cell>
        </row>
        <row r="164">
          <cell r="A164">
            <v>605515</v>
          </cell>
          <cell r="B164" t="str">
            <v>Bueiro metálico sem interrupção de tráfego com D = 3,40 m - chapa galvanizada - escavado em material de 1ª categoria - aterro rodoviário máximo = 4,5 m</v>
          </cell>
          <cell r="C164" t="str">
            <v>m</v>
          </cell>
          <cell r="D164" t="str">
            <v>DNIT 024/2004-ES</v>
          </cell>
        </row>
        <row r="165">
          <cell r="A165">
            <v>605516</v>
          </cell>
          <cell r="B165" t="str">
            <v>Bueiro metálico sem interrupção de tráfego com D = 3,60 m - chapa galvanizada - escavado em material de 1ª categoria - aterro rodoviário máximo = 4,3 m</v>
          </cell>
          <cell r="C165" t="str">
            <v>m</v>
          </cell>
          <cell r="D165" t="str">
            <v>DNIT 024/2004-ES</v>
          </cell>
        </row>
        <row r="166">
          <cell r="A166">
            <v>605517</v>
          </cell>
          <cell r="B166" t="str">
            <v>Bueiro metálico sem interrupção de tráfego com D = 3,80 m - chapa galvanizada - escavado em material de 1ª categoria - aterro rodoviário máximo = 4 m</v>
          </cell>
          <cell r="C166" t="str">
            <v>m</v>
          </cell>
          <cell r="D166" t="str">
            <v>DNIT 024/2004-ES</v>
          </cell>
        </row>
        <row r="167">
          <cell r="A167">
            <v>605518</v>
          </cell>
          <cell r="B167" t="str">
            <v>Bueiro metálico sem interrupção de tráfego com D = 4,00 m - chapa galvanizada - escavado em material de 1ª categoria - aterro rodoviário máximo = 3,1 m</v>
          </cell>
          <cell r="C167" t="str">
            <v>m</v>
          </cell>
          <cell r="D167" t="str">
            <v>DNIT 024/2004-ES</v>
          </cell>
        </row>
        <row r="168">
          <cell r="A168">
            <v>605519</v>
          </cell>
          <cell r="B168" t="str">
            <v>Bueiro metálico sem interrupção de tráfego com D = 4,20 m - chapa galvanizada - escavado em material de 1ª categoria - aterro rodoviário máximo = 4,4 m</v>
          </cell>
          <cell r="C168" t="str">
            <v>m</v>
          </cell>
          <cell r="D168" t="str">
            <v>DNIT 024/2004-ES</v>
          </cell>
        </row>
        <row r="169">
          <cell r="A169">
            <v>605520</v>
          </cell>
          <cell r="B169" t="str">
            <v>Bueiro metálico sem interrupção de tráfego com D = 4,40 m - chapa galvanizada - escavado em material de 1ª categoria - aterro rodoviário máximo = 4,2 m</v>
          </cell>
          <cell r="C169" t="str">
            <v>m</v>
          </cell>
          <cell r="D169" t="str">
            <v>DNIT 024/2004-ES</v>
          </cell>
        </row>
        <row r="170">
          <cell r="A170">
            <v>605521</v>
          </cell>
          <cell r="B170" t="str">
            <v>Bueiro metálico sem interrupção de tráfego com D = 4,60 m - chapa galvanizada - escavado em material de 1ª categoria - aterro rodoviário máximo = 4 m</v>
          </cell>
          <cell r="C170" t="str">
            <v>m</v>
          </cell>
          <cell r="D170" t="str">
            <v>DNIT 024/2004-ES</v>
          </cell>
        </row>
        <row r="171">
          <cell r="A171">
            <v>605522</v>
          </cell>
          <cell r="B171" t="str">
            <v>Bueiro metálico sem interrupção de tráfego com D = 4,80 m - chapa galvanizada - escavado em material de 1ª categoria - aterro rodoviário máximo = 5,5 m</v>
          </cell>
          <cell r="C171" t="str">
            <v>m</v>
          </cell>
          <cell r="D171" t="str">
            <v>DNIT 024/2004-ES</v>
          </cell>
        </row>
        <row r="172">
          <cell r="A172">
            <v>605523</v>
          </cell>
          <cell r="B172" t="str">
            <v>Bueiro metálico sem interrupção de tráfego com D = 5,00 m - chapa galvanizada - escavado em material de 1ª categoria - aterro rodoviário máximo = 5,3 m</v>
          </cell>
          <cell r="C172" t="str">
            <v>m</v>
          </cell>
          <cell r="D172" t="str">
            <v>DNIT 024/2004-ES</v>
          </cell>
        </row>
        <row r="173">
          <cell r="A173">
            <v>605524</v>
          </cell>
          <cell r="B173" t="str">
            <v>Bueiro metálico sem interrupção de tráfego com D = 1,20 m - chapa galvanizada - escavado em material de 2ª categoria - aterro rodoviário máximo = 9 m</v>
          </cell>
          <cell r="C173" t="str">
            <v>m</v>
          </cell>
          <cell r="D173" t="str">
            <v>DNIT 024/2004-ES</v>
          </cell>
        </row>
        <row r="174">
          <cell r="A174">
            <v>605525</v>
          </cell>
          <cell r="B174" t="str">
            <v>Bueiro metálico sem interrupção de tráfego com D = 1,40 m - chapa galvanizada - escavado em material de 2ª categoria - aterro rodoviário máximo = 7,7 m</v>
          </cell>
          <cell r="C174" t="str">
            <v>m</v>
          </cell>
          <cell r="D174" t="str">
            <v>DNIT 024/2004-ES</v>
          </cell>
        </row>
        <row r="175">
          <cell r="A175">
            <v>605526</v>
          </cell>
          <cell r="B175" t="str">
            <v>Bueiro metálico sem interrupção de tráfego com D = 1,60 m - chapa galvanizada - escavado em material de 2ª categoria - aterro rodoviário máximo = 6,7 m</v>
          </cell>
          <cell r="C175" t="str">
            <v>m</v>
          </cell>
          <cell r="D175" t="str">
            <v>DNIT 024/2004-ES</v>
          </cell>
        </row>
        <row r="176">
          <cell r="A176">
            <v>605527</v>
          </cell>
          <cell r="B176" t="str">
            <v>Bueiro metálico sem interrupção de tráfego com D = 1,80 m - chapa galvanizada - escavado em material de 2ª categoria - aterro rodoviário máximo = 6 m</v>
          </cell>
          <cell r="C176" t="str">
            <v>m</v>
          </cell>
          <cell r="D176" t="str">
            <v>DNIT 024/2004-ES</v>
          </cell>
        </row>
        <row r="177">
          <cell r="A177">
            <v>605528</v>
          </cell>
          <cell r="B177" t="str">
            <v>Bueiro metálico sem interrupção de tráfego com D = 2,00 m - chapa galvanizada - escavado em material de 2ª categoria - aterro rodoviário máximo = 5,4 m</v>
          </cell>
          <cell r="C177" t="str">
            <v>m</v>
          </cell>
          <cell r="D177" t="str">
            <v>DNIT 024/2004-ES</v>
          </cell>
        </row>
        <row r="178">
          <cell r="A178">
            <v>605529</v>
          </cell>
          <cell r="B178" t="str">
            <v>Bueiro metálico sem interrupção de tráfego com D = 2,20 m - chapa galvanizada - escavado em material de 2ª categoria - aterro rodoviário máximo = 4,9 m</v>
          </cell>
          <cell r="C178" t="str">
            <v>m</v>
          </cell>
          <cell r="D178" t="str">
            <v>DNIT 024/2004-ES</v>
          </cell>
        </row>
        <row r="179">
          <cell r="A179">
            <v>605530</v>
          </cell>
          <cell r="B179" t="str">
            <v>Bueiro metálico sem interrupção de tráfego com D = 2,40 m - chapa galvanizada - escavado em material de 2ª categoria - aterro rodoviário máximo = 4,5 m</v>
          </cell>
          <cell r="C179" t="str">
            <v>m</v>
          </cell>
          <cell r="D179" t="str">
            <v>DNIT 024/2004-ES</v>
          </cell>
        </row>
        <row r="180">
          <cell r="A180">
            <v>605531</v>
          </cell>
          <cell r="B180" t="str">
            <v>Bueiro metálico sem interrupção de tráfego com D = 2,60 m - chapa galvanizada - escavado em material de 2ª categoria - aterro rodoviário máximo = 4,1 m</v>
          </cell>
          <cell r="C180" t="str">
            <v>m</v>
          </cell>
          <cell r="D180" t="str">
            <v>DNIT 024/2004-ES</v>
          </cell>
        </row>
        <row r="181">
          <cell r="A181">
            <v>605532</v>
          </cell>
          <cell r="B181" t="str">
            <v>Bueiro metálico sem interrupção de tráfego com D = 2,80 m - chapa galvanizada - escavado em material de 2ª categoria - aterro rodoviário máximo = 3,8 m</v>
          </cell>
          <cell r="C181" t="str">
            <v>m</v>
          </cell>
          <cell r="D181" t="str">
            <v>DNIT 024/2004-ES</v>
          </cell>
        </row>
        <row r="182">
          <cell r="A182">
            <v>605533</v>
          </cell>
          <cell r="B182" t="str">
            <v>Bueiro metálico sem interrupção de tráfego com D = 3,00 m - chapa galvanizada - escavado em material de 2ª categoria - aterro rodoviário máximo = 3,6 m</v>
          </cell>
          <cell r="C182" t="str">
            <v>m</v>
          </cell>
          <cell r="D182" t="str">
            <v>DNIT 024/2004-ES</v>
          </cell>
        </row>
        <row r="183">
          <cell r="A183">
            <v>605534</v>
          </cell>
          <cell r="B183" t="str">
            <v>Bueiro metálico sem interrupção de tráfego com D = 3,20 m - chapa galvanizada - escavado em material de 2ª categoria - aterro rodoviário máximo = 4,8 m</v>
          </cell>
          <cell r="C183" t="str">
            <v>m</v>
          </cell>
          <cell r="D183" t="str">
            <v>DNIT 024/2004-ES</v>
          </cell>
        </row>
        <row r="184">
          <cell r="A184">
            <v>605535</v>
          </cell>
          <cell r="B184" t="str">
            <v>Bueiro metálico sem interrupção de tráfego com D = 3,40 m - chapa galvanizada - escavado em material de 2ª categoria - aterro rodoviário máximo = 4,5 m</v>
          </cell>
          <cell r="C184" t="str">
            <v>m</v>
          </cell>
          <cell r="D184" t="str">
            <v>DNIT 024/2004-ES</v>
          </cell>
        </row>
        <row r="185">
          <cell r="A185">
            <v>605536</v>
          </cell>
          <cell r="B185" t="str">
            <v>Bueiro metálico sem interrupção de tráfego com D = 3,60 m - chapa galvanizada - escavado em material de 2ª categoria - aterro rodoviário máximo = 4,3 m</v>
          </cell>
          <cell r="C185" t="str">
            <v>m</v>
          </cell>
          <cell r="D185" t="str">
            <v>DNIT 024/2004-ES</v>
          </cell>
        </row>
        <row r="186">
          <cell r="A186">
            <v>605537</v>
          </cell>
          <cell r="B186" t="str">
            <v>Bueiro metálico sem interrupção de tráfego com D = 3,80 m - chapa galvanizada - escavado em material de 2ª categoria - aterro rodoviário máximo = 4 m</v>
          </cell>
          <cell r="C186" t="str">
            <v>m</v>
          </cell>
          <cell r="D186" t="str">
            <v>DNIT 024/2004-ES</v>
          </cell>
        </row>
        <row r="187">
          <cell r="A187">
            <v>605538</v>
          </cell>
          <cell r="B187" t="str">
            <v>Bueiro metálico sem interrupção de tráfego com D = 4,00 m - chapa galvanizada - escavado em material de 2ª categoria - aterro rodoviário máximo = 3,1 m</v>
          </cell>
          <cell r="C187" t="str">
            <v>m</v>
          </cell>
          <cell r="D187" t="str">
            <v>DNIT 024/2004-ES</v>
          </cell>
        </row>
        <row r="188">
          <cell r="A188">
            <v>605539</v>
          </cell>
          <cell r="B188" t="str">
            <v>Bueiro metálico sem interrupção de tráfego com D = 4,20 m - chapa galvanizada - escavado em material de 2ª categoria - aterro rodoviário máximo = 4,4 m</v>
          </cell>
          <cell r="C188" t="str">
            <v>m</v>
          </cell>
          <cell r="D188" t="str">
            <v>DNIT 024/2004-ES</v>
          </cell>
        </row>
        <row r="189">
          <cell r="A189">
            <v>605540</v>
          </cell>
          <cell r="B189" t="str">
            <v>Bueiro metálico sem interrupção de tráfego com D = 4,40 m - chapa galvanizada - escavado em material de 2ª categoria - aterro rodoviário máximo = 4,2 m</v>
          </cell>
          <cell r="C189" t="str">
            <v>m</v>
          </cell>
          <cell r="D189" t="str">
            <v>DNIT 024/2004-ES</v>
          </cell>
        </row>
        <row r="190">
          <cell r="A190">
            <v>605541</v>
          </cell>
          <cell r="B190" t="str">
            <v>Bueiro metálico sem interrupção de tráfego com D = 4,60 m - chapa galvanizada - escavado em material de 2ª categoria - aterro rodoviário máximo = 4 m</v>
          </cell>
          <cell r="C190" t="str">
            <v>m</v>
          </cell>
          <cell r="D190" t="str">
            <v>DNIT 024/2004-ES</v>
          </cell>
        </row>
        <row r="191">
          <cell r="A191">
            <v>605542</v>
          </cell>
          <cell r="B191" t="str">
            <v>Bueiro metálico sem interrupção de tráfego com D = 4,80 m - chapa galvanizada - escavado em material de 2ª categoria - aterro rodoviário máximo = 5,5 m</v>
          </cell>
          <cell r="C191" t="str">
            <v>m</v>
          </cell>
          <cell r="D191" t="str">
            <v>DNIT 024/2004-ES</v>
          </cell>
        </row>
        <row r="192">
          <cell r="A192">
            <v>605543</v>
          </cell>
          <cell r="B192" t="str">
            <v>Bueiro metálico sem interrupção de tráfego com D = 5,00 m - chapa galvanizada - escavado em material de 2ª categoria - aterro rodoviário máximo = 5,3 m</v>
          </cell>
          <cell r="C192" t="str">
            <v>m</v>
          </cell>
          <cell r="D192" t="str">
            <v>DNIT 024/2004-ES</v>
          </cell>
        </row>
        <row r="193">
          <cell r="A193">
            <v>605544</v>
          </cell>
          <cell r="B193" t="str">
            <v>Bueiro metálico sem interrupção de tráfego com D = 1,20 m - chapa galvanizada - escavado em material de 3ª categoria - aterro rodoviário máximo = 9 m</v>
          </cell>
          <cell r="C193" t="str">
            <v>m</v>
          </cell>
          <cell r="D193" t="str">
            <v>DNIT 024/2004-ES</v>
          </cell>
        </row>
        <row r="194">
          <cell r="A194">
            <v>605545</v>
          </cell>
          <cell r="B194" t="str">
            <v>Bueiro metálico sem interrupção de tráfego com D = 1,40 m - chapa galvanizada - escavado em material de 3ª categoria - aterro rodoviário máximo = 7,7 m</v>
          </cell>
          <cell r="C194" t="str">
            <v>m</v>
          </cell>
          <cell r="D194" t="str">
            <v>DNIT 024/2004-ES</v>
          </cell>
        </row>
        <row r="195">
          <cell r="A195">
            <v>605546</v>
          </cell>
          <cell r="B195" t="str">
            <v>Bueiro metálico sem interrupção de tráfego com D = 1,60 m - chapa galvanizada - escavado em material de 3ª categoria - aterro rodoviário máximo = 6,7 m</v>
          </cell>
          <cell r="C195" t="str">
            <v>m</v>
          </cell>
          <cell r="D195" t="str">
            <v>DNIT 024/2004-ES</v>
          </cell>
        </row>
        <row r="196">
          <cell r="A196">
            <v>605547</v>
          </cell>
          <cell r="B196" t="str">
            <v>Bueiro metálico sem interrupção de tráfego com D = 1,80 m - chapa galvanizada - escavado em material de 3ª categoria - aterro rodoviário máximo = 6 m</v>
          </cell>
          <cell r="C196" t="str">
            <v>m</v>
          </cell>
          <cell r="D196" t="str">
            <v>DNIT 024/2004-ES</v>
          </cell>
        </row>
        <row r="197">
          <cell r="A197">
            <v>605548</v>
          </cell>
          <cell r="B197" t="str">
            <v>Bueiro metálico sem interrupção de tráfego com D = 2,00 m - chapa galvanizada - escavado em material de 3ª categoria - aterro rodoviário máximo = 5,4 m</v>
          </cell>
          <cell r="C197" t="str">
            <v>m</v>
          </cell>
          <cell r="D197" t="str">
            <v>DNIT 024/2004-ES</v>
          </cell>
        </row>
        <row r="198">
          <cell r="A198">
            <v>605549</v>
          </cell>
          <cell r="B198" t="str">
            <v>Bueiro metálico sem interrupção de tráfego com D = 2,20 m - chapa galvanizada - escavado em material de 3ª categoria - aterro rodoviário máximo = 4,9 m</v>
          </cell>
          <cell r="C198" t="str">
            <v>m</v>
          </cell>
          <cell r="D198" t="str">
            <v>DNIT 024/2004-ES</v>
          </cell>
        </row>
        <row r="199">
          <cell r="A199">
            <v>605550</v>
          </cell>
          <cell r="B199" t="str">
            <v>Bueiro metálico sem interrupção de tráfego com D = 2,40 m - chapa galvanizada - escavado em material de 3ª categoria - aterro rodoviário máximo = 4,5 m</v>
          </cell>
          <cell r="C199" t="str">
            <v>m</v>
          </cell>
          <cell r="D199" t="str">
            <v>DNIT 024/2004-ES</v>
          </cell>
        </row>
        <row r="200">
          <cell r="A200">
            <v>605551</v>
          </cell>
          <cell r="B200" t="str">
            <v>Bueiro metálico sem interrupção de tráfego com D = 2,60 m - chapa galvanizada - escavado em material de 3ª categoria - aterro rodoviário máximo = 4,1 m</v>
          </cell>
          <cell r="C200" t="str">
            <v>m</v>
          </cell>
          <cell r="D200" t="str">
            <v>DNIT 024/2004-ES</v>
          </cell>
        </row>
        <row r="201">
          <cell r="A201">
            <v>605552</v>
          </cell>
          <cell r="B201" t="str">
            <v>Bueiro metálico sem interrupção de tráfego com D = 2,80 m - chapa galvanizada - escavado em material de 3ª categoria - aterro rodoviário máximo = 3,8 m</v>
          </cell>
          <cell r="C201" t="str">
            <v>m</v>
          </cell>
          <cell r="D201" t="str">
            <v>DNIT 024/2004-ES</v>
          </cell>
        </row>
        <row r="202">
          <cell r="A202">
            <v>605553</v>
          </cell>
          <cell r="B202" t="str">
            <v>Bueiro metálico sem interrupção de tráfego com D = 3,00 m - chapa galvanizada - escavado em material de 3ª categoria - aterro rodoviário máximo = 3,6 m</v>
          </cell>
          <cell r="C202" t="str">
            <v>m</v>
          </cell>
          <cell r="D202" t="str">
            <v>DNIT 024/2004-ES</v>
          </cell>
        </row>
        <row r="203">
          <cell r="A203">
            <v>605554</v>
          </cell>
          <cell r="B203" t="str">
            <v>Bueiro metálico sem interrupção de tráfego com D = 3,20 m - chapa galvanizada - escavado em material de 3ª categoria - aterro rodoviário máximo = 4,8</v>
          </cell>
          <cell r="C203" t="str">
            <v>m</v>
          </cell>
          <cell r="D203" t="str">
            <v>DNIT 024/2004-ES</v>
          </cell>
        </row>
        <row r="204">
          <cell r="A204">
            <v>605555</v>
          </cell>
          <cell r="B204" t="str">
            <v>Bueiro metálico sem interrupção de tráfego com D = 3,40 m - chapa galvanizada - escavado em material de 3ª categoria - aterro rodoviário máximo = 4,5 m</v>
          </cell>
          <cell r="C204" t="str">
            <v>m</v>
          </cell>
          <cell r="D204" t="str">
            <v>DNIT 024/2004-ES</v>
          </cell>
        </row>
        <row r="205">
          <cell r="A205">
            <v>605556</v>
          </cell>
          <cell r="B205" t="str">
            <v>Bueiro metálico sem interrupção de tráfego com D = 3,60 m - chapa galvanizada - escavado em material de 3ª categoria - aterro rodoviário máximo = 4,3 m</v>
          </cell>
          <cell r="C205" t="str">
            <v>m</v>
          </cell>
          <cell r="D205" t="str">
            <v>DNIT 024/2004-ES</v>
          </cell>
        </row>
        <row r="206">
          <cell r="A206">
            <v>605557</v>
          </cell>
          <cell r="B206" t="str">
            <v>Bueiro metálico sem interrupção de tráfego com D = 3,80 m - chapa galvanizada - escavado em material de 3ª categoria - aterro rodoviário máximo = 4 m</v>
          </cell>
          <cell r="C206" t="str">
            <v>m</v>
          </cell>
          <cell r="D206" t="str">
            <v>DNIT 024/2004-ES</v>
          </cell>
        </row>
        <row r="207">
          <cell r="A207">
            <v>605558</v>
          </cell>
          <cell r="B207" t="str">
            <v>Bueiro metálico sem interrupção de tráfego com D = 4,00 m - chapa galvanizada - escavado em material de 3ª categoria - aterro rodoviário máximo = 3,1 m</v>
          </cell>
          <cell r="C207" t="str">
            <v>m</v>
          </cell>
          <cell r="D207" t="str">
            <v>DNIT 024/2004-ES</v>
          </cell>
        </row>
        <row r="208">
          <cell r="A208">
            <v>605559</v>
          </cell>
          <cell r="B208" t="str">
            <v>Bueiro metálico sem interrupção de tráfego com D = 4,20 m - chapa galvanizada - escavado em material de 3ª categoria - aterro rodoviário máximo = 4,4 m</v>
          </cell>
          <cell r="C208" t="str">
            <v>m</v>
          </cell>
          <cell r="D208" t="str">
            <v>DNIT 024/2004-ES</v>
          </cell>
        </row>
        <row r="209">
          <cell r="A209">
            <v>605560</v>
          </cell>
          <cell r="B209" t="str">
            <v>Bueiro metálico sem interrupção de tráfego com D = 4,40 m - chapa galvanizada - escavado em material de 3ª categoria - aterro rodoviário máximo = 4,2 m</v>
          </cell>
          <cell r="C209" t="str">
            <v>m</v>
          </cell>
          <cell r="D209" t="str">
            <v>DNIT 024/2004-ES</v>
          </cell>
        </row>
        <row r="210">
          <cell r="A210">
            <v>605561</v>
          </cell>
          <cell r="B210" t="str">
            <v>Bueiro metálico sem interrupção de tráfego com D = 4,60 m - chapa galvanizada - escavado em material de 3ª categoria - aterro rodoviário máximo = 4 m</v>
          </cell>
          <cell r="C210" t="str">
            <v>m</v>
          </cell>
          <cell r="D210" t="str">
            <v>DNIT 024/2004-ES</v>
          </cell>
        </row>
        <row r="211">
          <cell r="A211">
            <v>605562</v>
          </cell>
          <cell r="B211" t="str">
            <v>Bueiro metálico sem interrupção de tráfego com D = 4,80 m - chapa galvanizada - escavado em material de 3ª categoria - aterro rodoviário máximo = 5,5 m</v>
          </cell>
          <cell r="C211" t="str">
            <v>m</v>
          </cell>
          <cell r="D211" t="str">
            <v>DNIT 024/2004-ES</v>
          </cell>
        </row>
        <row r="212">
          <cell r="A212">
            <v>605563</v>
          </cell>
          <cell r="B212" t="str">
            <v>Bueiro metálico sem interrupção de tráfego com D = 5,00 m - chapa galvanizada - escavado em material de 3ª categoria - aterro rodoviário máximo = 5,3</v>
          </cell>
          <cell r="C212" t="str">
            <v>m</v>
          </cell>
          <cell r="D212" t="str">
            <v>DNIT 024/2004-ES</v>
          </cell>
        </row>
        <row r="213">
          <cell r="A213">
            <v>605571</v>
          </cell>
          <cell r="B213" t="str">
            <v>Bueiro metálico sem interrupção de tráfego com D = 1,20 m - chapa com epóxi - escavado em material de 1ª categoria - aterro rodoviário máximo = 9 m</v>
          </cell>
          <cell r="C213" t="str">
            <v>m</v>
          </cell>
          <cell r="D213" t="str">
            <v>DNIT 024/2004-ES</v>
          </cell>
        </row>
        <row r="214">
          <cell r="A214">
            <v>605572</v>
          </cell>
          <cell r="B214" t="str">
            <v>Bueiro metálico sem interrupção de tráfego com D = 1,40 m - chapa com epóxi - escavado em material de 1ª categoria - aterro rodoviário máximo = 7,7 m</v>
          </cell>
          <cell r="C214" t="str">
            <v>m</v>
          </cell>
          <cell r="D214" t="str">
            <v>DNIT 024/2004-ES</v>
          </cell>
        </row>
        <row r="215">
          <cell r="A215">
            <v>605573</v>
          </cell>
          <cell r="B215" t="str">
            <v>Bueiro metálico sem interrupção de tráfego com D = 1,60 m - chapa com epóxi - escavado em material de 1ª categoria - aterro rodoviário máximo = 6,7 m</v>
          </cell>
          <cell r="C215" t="str">
            <v>m</v>
          </cell>
          <cell r="D215" t="str">
            <v>DNIT 024/2004-ES</v>
          </cell>
        </row>
        <row r="216">
          <cell r="A216">
            <v>605574</v>
          </cell>
          <cell r="B216" t="str">
            <v>Bueiro metálico sem interrupção de tráfego com D = 1,80 m - chapa com epóxi - escavado em material de 1ª categoria - aterro rodoviário máximo = 6 m</v>
          </cell>
          <cell r="C216" t="str">
            <v>m</v>
          </cell>
          <cell r="D216" t="str">
            <v>DNIT 024/2004-ES</v>
          </cell>
        </row>
        <row r="217">
          <cell r="A217">
            <v>605575</v>
          </cell>
          <cell r="B217" t="str">
            <v>Bueiro metálico sem interrupção de tráfego com D = 2,00 m - chapa com epóxi - escavado em material de 1ª categoria - aterro rodoviário máximo = 5,4 m</v>
          </cell>
          <cell r="C217" t="str">
            <v>m</v>
          </cell>
          <cell r="D217" t="str">
            <v>DNIT 024/2004-ES</v>
          </cell>
        </row>
        <row r="218">
          <cell r="A218">
            <v>605576</v>
          </cell>
          <cell r="B218" t="str">
            <v>Bueiro metálico sem interrupção de tráfego com D = 2,20 m - chapa com epóxi - escavado em material de 1ª categoria - aterro rodoviário máximo = 4,9 m</v>
          </cell>
          <cell r="C218" t="str">
            <v>m</v>
          </cell>
          <cell r="D218" t="str">
            <v>DNIT 024/2004-ES</v>
          </cell>
        </row>
        <row r="219">
          <cell r="A219">
            <v>605577</v>
          </cell>
          <cell r="B219" t="str">
            <v>Bueiro metálico sem interrupção de tráfego com D = 2,40 m - chapa com epóxi - escavado em material de 1ª categoria - aterro rodoviário máximo = 4,5 m</v>
          </cell>
          <cell r="C219" t="str">
            <v>m</v>
          </cell>
          <cell r="D219" t="str">
            <v>DNIT 024/2004-ES</v>
          </cell>
        </row>
        <row r="220">
          <cell r="A220">
            <v>605578</v>
          </cell>
          <cell r="B220" t="str">
            <v>Bueiro metálico sem interrupção de tráfego com D = 2,60 m - chapa com epóxi - escavado em material de 1ª categoria - aterro rodoviário máximo = 4,1 m</v>
          </cell>
          <cell r="C220" t="str">
            <v>m</v>
          </cell>
          <cell r="D220" t="str">
            <v>DNIT 024/2004-ES</v>
          </cell>
        </row>
        <row r="221">
          <cell r="A221">
            <v>605579</v>
          </cell>
          <cell r="B221" t="str">
            <v>Bueiro metálico sem interrupção de tráfego com D = 2,80 m - chapa com epóxi - escavado em material de 1ª categoria - aterro rodoviário máximo = 3,8</v>
          </cell>
          <cell r="C221" t="str">
            <v>m</v>
          </cell>
          <cell r="D221" t="str">
            <v>DNIT 024/2004-ES</v>
          </cell>
        </row>
        <row r="222">
          <cell r="A222">
            <v>605580</v>
          </cell>
          <cell r="B222" t="str">
            <v>Bueiro metálico sem interrupção de tráfego com D = 3,00 m - chapa com epóxi - escavado em material de 1ª categoria - aterro rodoviário máximo = 3,6 m</v>
          </cell>
          <cell r="C222" t="str">
            <v>m</v>
          </cell>
          <cell r="D222" t="str">
            <v>DNIT 024/2004-ES</v>
          </cell>
        </row>
        <row r="223">
          <cell r="A223">
            <v>605581</v>
          </cell>
          <cell r="B223" t="str">
            <v>Bueiro metálico sem interrupção de tráfego com D = 3,20 m - chapa com epóxi - escavado em material de 1ª categoria - aterro rodoviário máximo = 4,8 m</v>
          </cell>
          <cell r="C223" t="str">
            <v>m</v>
          </cell>
          <cell r="D223" t="str">
            <v>DNIT 024/2004-ES</v>
          </cell>
        </row>
        <row r="224">
          <cell r="A224">
            <v>605582</v>
          </cell>
          <cell r="B224" t="str">
            <v>Bueiro metálico sem interrupção de tráfego com D = 1,20 m - chapa com epóxi - escavado em material de 2ª categoria - aterro rodoviário máximo = 9 m</v>
          </cell>
          <cell r="C224" t="str">
            <v>m</v>
          </cell>
          <cell r="D224" t="str">
            <v>DNIT 024/2004-ES</v>
          </cell>
        </row>
        <row r="225">
          <cell r="A225">
            <v>605583</v>
          </cell>
          <cell r="B225" t="str">
            <v>Bueiro metálico sem interrupção de tráfego com D = 1,40 m - chapa com epóxi - escavado em material de 2ª categoria - aterro rodoviário máximo = 7,7 m</v>
          </cell>
          <cell r="C225" t="str">
            <v>m</v>
          </cell>
          <cell r="D225" t="str">
            <v>DNIT 024/2004-ES</v>
          </cell>
        </row>
        <row r="226">
          <cell r="A226">
            <v>605584</v>
          </cell>
          <cell r="B226" t="str">
            <v>Bueiro metálico sem interrupção de tráfego com D = 1,60 m - chapa com epóxi - escavado em material de 2ª categoria - aterro rodoviário máximo = 6,7 m</v>
          </cell>
          <cell r="C226" t="str">
            <v>m</v>
          </cell>
          <cell r="D226" t="str">
            <v>DNIT 024/2004-ES</v>
          </cell>
        </row>
        <row r="227">
          <cell r="A227">
            <v>605585</v>
          </cell>
          <cell r="B227" t="str">
            <v>Bueiro metálico sem interrupção de tráfego com D = 1,80 m - chapa com epóxi - escavado em material de 2ª categoria - aterro rodoviário máximo = 6 m</v>
          </cell>
          <cell r="C227" t="str">
            <v>m</v>
          </cell>
          <cell r="D227" t="str">
            <v>DNIT 024/2004-ES</v>
          </cell>
        </row>
        <row r="228">
          <cell r="A228">
            <v>605586</v>
          </cell>
          <cell r="B228" t="str">
            <v>Bueiro metálico sem interrupção de tráfego com D = 2,00 m - chapa com epóxi - escavado em material de 2ª categoria - aterro rodoviário máximo = 5,4 m</v>
          </cell>
          <cell r="C228" t="str">
            <v>m</v>
          </cell>
          <cell r="D228" t="str">
            <v>DNIT 024/2004-ES</v>
          </cell>
        </row>
        <row r="229">
          <cell r="A229">
            <v>605587</v>
          </cell>
          <cell r="B229" t="str">
            <v>Bueiro metálico sem interrupção de tráfego com D = 2,20 m - chapa com epóxi - escavado em material de 2ª categoria - aterro rodoviário máximo = 4,9 m</v>
          </cell>
          <cell r="C229" t="str">
            <v>m</v>
          </cell>
          <cell r="D229" t="str">
            <v>DNIT 024/2004-ES</v>
          </cell>
        </row>
        <row r="230">
          <cell r="A230">
            <v>605588</v>
          </cell>
          <cell r="B230" t="str">
            <v>Bueiro metálico sem interrupção de tráfego com D = 2,40 m - chapa com epóxi - escavado em material de 2ª categoria - aterro rodoviário máximo = 4,5 m</v>
          </cell>
          <cell r="C230" t="str">
            <v>m</v>
          </cell>
          <cell r="D230" t="str">
            <v>DNIT 024/2004-ES</v>
          </cell>
        </row>
        <row r="231">
          <cell r="A231">
            <v>605589</v>
          </cell>
          <cell r="B231" t="str">
            <v>Bueiro metálico sem interrupção de tráfego com D = 2,60 m - chapa com epóxi - escavado em material de 2ª categoria - aterro rodoviário máximo = 4,1 m</v>
          </cell>
          <cell r="C231" t="str">
            <v>m</v>
          </cell>
          <cell r="D231" t="str">
            <v>DNIT 024/2004-ES</v>
          </cell>
        </row>
        <row r="232">
          <cell r="A232">
            <v>605590</v>
          </cell>
          <cell r="B232" t="str">
            <v>Bueiro metálico sem interrupção de tráfego com D = 2,80 m - chapa com epóxi - escavado em material de 2ª categoria - aterro rodoviário máximo = 3,8 m</v>
          </cell>
          <cell r="C232" t="str">
            <v>m</v>
          </cell>
          <cell r="D232" t="str">
            <v>DNIT 024/2004-ES</v>
          </cell>
        </row>
        <row r="233">
          <cell r="A233">
            <v>605591</v>
          </cell>
          <cell r="B233" t="str">
            <v>Bueiro metálico sem interrupção de tráfego com D = 3,00 m - chapa com epóxi - escavado em material de 2ª categoria - aterro rodoviário máximo = 3,6 m</v>
          </cell>
          <cell r="C233" t="str">
            <v>m</v>
          </cell>
          <cell r="D233" t="str">
            <v>DNIT 024/2004-ES</v>
          </cell>
        </row>
        <row r="234">
          <cell r="A234">
            <v>605592</v>
          </cell>
          <cell r="B234" t="str">
            <v>Bueiro metálico sem interrupção de tráfego com D = 3,20 m - chapa com epóxi - escavado em material de 2ª categoria - aterro rodoviário máximo = 4,8 m</v>
          </cell>
          <cell r="C234" t="str">
            <v>m</v>
          </cell>
          <cell r="D234" t="str">
            <v>DNIT 024/2004-ES</v>
          </cell>
        </row>
        <row r="235">
          <cell r="A235">
            <v>605593</v>
          </cell>
          <cell r="B235" t="str">
            <v>Bueiro metálico sem interrupção de tráfego com D = 1,20 m - chapa com epóxi - escavado em material de 3ª categoria - aterro rodoviário máximo = 9 m</v>
          </cell>
          <cell r="C235" t="str">
            <v>m</v>
          </cell>
          <cell r="D235" t="str">
            <v>DNIT 024/2004-ES</v>
          </cell>
        </row>
        <row r="236">
          <cell r="A236">
            <v>605594</v>
          </cell>
          <cell r="B236" t="str">
            <v>Bueiro metálico sem interrupção de tráfego com D = 1,40 m - chapa com epóxi - escavado em material de 3ª categoria - aterro rodoviário máximo = 7,7 m</v>
          </cell>
          <cell r="C236" t="str">
            <v>m</v>
          </cell>
          <cell r="D236" t="str">
            <v>DNIT 024/2004-ES</v>
          </cell>
        </row>
        <row r="237">
          <cell r="A237">
            <v>605595</v>
          </cell>
          <cell r="B237" t="str">
            <v>Bueiro metálico sem interrupção de tráfego com D = 1,60 m - chapa com epóxi - escavado em material de 3ª categoria - aterro rodoviário máximo = 6,7 m</v>
          </cell>
          <cell r="C237" t="str">
            <v>m</v>
          </cell>
          <cell r="D237" t="str">
            <v>DNIT 024/2004-ES</v>
          </cell>
        </row>
        <row r="238">
          <cell r="A238">
            <v>605596</v>
          </cell>
          <cell r="B238" t="str">
            <v>Bueiro metálico sem interrupção de tráfego com D = 1,80 m - chapa com epóxi - escavado em material de 3ª categoria - aterro rodoviário máximo = 6 m</v>
          </cell>
          <cell r="C238" t="str">
            <v>m</v>
          </cell>
          <cell r="D238" t="str">
            <v>DNIT 024/2004-ES</v>
          </cell>
        </row>
        <row r="239">
          <cell r="A239">
            <v>605597</v>
          </cell>
          <cell r="B239" t="str">
            <v>Bueiro metálico sem interrupção de tráfego com D = 2,00 m - chapa com epóxi - escavado em material de 3ª categoria - aterro rodoviário máximo = 5,4 m</v>
          </cell>
          <cell r="C239" t="str">
            <v>m</v>
          </cell>
          <cell r="D239" t="str">
            <v>DNIT 024/2004-ES</v>
          </cell>
        </row>
        <row r="240">
          <cell r="A240">
            <v>605598</v>
          </cell>
          <cell r="B240" t="str">
            <v>Bueiro metálico sem interrupção de tráfego com D = 2,20 m - chapa com epóxi - escavado em material de 3ª categoria - aterro rodoviário máximo = 4,9 m</v>
          </cell>
          <cell r="C240" t="str">
            <v>m</v>
          </cell>
          <cell r="D240" t="str">
            <v>DNIT 024/2004-ES</v>
          </cell>
        </row>
        <row r="241">
          <cell r="A241">
            <v>605599</v>
          </cell>
          <cell r="B241" t="str">
            <v>Bueiro metálico sem interrupção de tráfego com D = 2,40 m - chapa com epóxi - escavado em material de 3ª categoria - aterro rodoviário máximo = 4,5 m</v>
          </cell>
          <cell r="C241" t="str">
            <v>m</v>
          </cell>
          <cell r="D241" t="str">
            <v>DNIT 024/2004-ES</v>
          </cell>
        </row>
        <row r="242">
          <cell r="A242">
            <v>605600</v>
          </cell>
          <cell r="B242" t="str">
            <v>Bueiro metálico sem interrupção de tráfego com D = 2,60 m - chapa com epóxi - escavado em material de 3ª categoria - aterro rodoviário máximo = 4,1 m</v>
          </cell>
          <cell r="C242" t="str">
            <v>m</v>
          </cell>
          <cell r="D242" t="str">
            <v>DNIT 024/2004-ES</v>
          </cell>
        </row>
        <row r="243">
          <cell r="A243">
            <v>605601</v>
          </cell>
          <cell r="B243" t="str">
            <v>Bueiro metálico sem interrupção de tráfego com D = 2,80 m - chapa com epóxi - escavado em material de 3ª categoria - aterro rodoviário máximo = 3,8 m</v>
          </cell>
          <cell r="C243" t="str">
            <v>m</v>
          </cell>
          <cell r="D243" t="str">
            <v>DNIT 024/2004-ES</v>
          </cell>
        </row>
        <row r="244">
          <cell r="A244">
            <v>605602</v>
          </cell>
          <cell r="B244" t="str">
            <v>Bueiro metálico sem interrupção de tráfego com D = 3,00 m - chapa com epóxi - escavado em material de 3ª categoria - aterro rodoviário máximo = 3,6 m</v>
          </cell>
          <cell r="C244" t="str">
            <v>m</v>
          </cell>
          <cell r="D244" t="str">
            <v>DNIT 024/2004-ES</v>
          </cell>
        </row>
        <row r="245">
          <cell r="A245">
            <v>605603</v>
          </cell>
          <cell r="B245" t="str">
            <v>Bueiro metálico sem interrupção de tráfego com D = 3,20 m - chapa com epóxi - escavado em material de 3ª categoria - aterro rodoviário máximo = 4,8 m</v>
          </cell>
          <cell r="C245" t="str">
            <v>m</v>
          </cell>
          <cell r="D245" t="str">
            <v>DNIT 024/2004-ES</v>
          </cell>
        </row>
        <row r="246">
          <cell r="A246">
            <v>605604</v>
          </cell>
          <cell r="B246" t="str">
            <v>Argamassa de solo-cimento com 10% de cimento e material de jazida - preparo para injeção em tunnel liner</v>
          </cell>
          <cell r="C246" t="str">
            <v>m³</v>
          </cell>
          <cell r="D246" t="str">
            <v>DNIT 024/2004-ES</v>
          </cell>
        </row>
        <row r="247">
          <cell r="A247">
            <v>605606</v>
          </cell>
          <cell r="B247" t="str">
            <v>Sistema de escoramento telescópico regulável para tunnel liner</v>
          </cell>
          <cell r="C247" t="str">
            <v>m³</v>
          </cell>
          <cell r="D247" t="str">
            <v>DNIT 024/2004-ES</v>
          </cell>
        </row>
        <row r="248">
          <cell r="A248">
            <v>605607</v>
          </cell>
          <cell r="B248" t="str">
            <v>Bueiro metálico com chapas múltiplas MP 100 com revestimento em epóxi - D = 0,60 m - brita produzida</v>
          </cell>
          <cell r="C248" t="str">
            <v>m</v>
          </cell>
          <cell r="D248"/>
        </row>
        <row r="249">
          <cell r="A249">
            <v>605608</v>
          </cell>
          <cell r="B249" t="str">
            <v>Bueiro metálico com chapas múltiplas MP 100 com revestimento em epóxi - D = 0,70 m - brita produzida</v>
          </cell>
          <cell r="C249" t="str">
            <v>m</v>
          </cell>
          <cell r="D249"/>
        </row>
        <row r="250">
          <cell r="A250">
            <v>605609</v>
          </cell>
          <cell r="B250" t="str">
            <v>Bueiro metálico com chapas múltiplas MP 100 com revestimento em epóxi - D = 0,80 m - brita produzida</v>
          </cell>
          <cell r="C250" t="str">
            <v>m</v>
          </cell>
          <cell r="D250"/>
        </row>
        <row r="251">
          <cell r="A251">
            <v>605610</v>
          </cell>
          <cell r="B251" t="str">
            <v>Bueiro metálico com chapas múltiplas MP 100 com revestimento em epóxi - D = 0,90 m - brita produzida</v>
          </cell>
          <cell r="C251" t="str">
            <v>m</v>
          </cell>
          <cell r="D251"/>
        </row>
        <row r="252">
          <cell r="A252">
            <v>605611</v>
          </cell>
          <cell r="B252" t="str">
            <v>Bueiro metálico com chapas múltiplas MP 100 com revestimento em epóxi - D = 1,00 m - brita produzida</v>
          </cell>
          <cell r="C252" t="str">
            <v>m</v>
          </cell>
          <cell r="D252"/>
        </row>
        <row r="253">
          <cell r="A253">
            <v>605612</v>
          </cell>
          <cell r="B253" t="str">
            <v>Bueiro metálico com chapas múltiplas MP 100 com revestimento em epóxi - D = 1,10 m - brita produzida</v>
          </cell>
          <cell r="C253" t="str">
            <v>m</v>
          </cell>
          <cell r="D253"/>
        </row>
        <row r="254">
          <cell r="A254">
            <v>605613</v>
          </cell>
          <cell r="B254" t="str">
            <v>Bueiro metálico com chapas múltiplas MP 100 com revestimento em epóxi - D = 1,20 m - brita produzida</v>
          </cell>
          <cell r="C254" t="str">
            <v>m</v>
          </cell>
          <cell r="D254"/>
        </row>
        <row r="255">
          <cell r="A255">
            <v>605614</v>
          </cell>
          <cell r="B255" t="str">
            <v>Bueiro metálico com chapas múltiplas MP 100 com revestimento em epóxi - D = 1,30 m - brita produzida</v>
          </cell>
          <cell r="C255" t="str">
            <v>m</v>
          </cell>
          <cell r="D255"/>
        </row>
        <row r="256">
          <cell r="A256">
            <v>605615</v>
          </cell>
          <cell r="B256" t="str">
            <v>Bueiro metálico com chapas múltiplas MP 100 com revestimento em epóxi - D = 1,40 m - brita produzida</v>
          </cell>
          <cell r="C256" t="str">
            <v>m</v>
          </cell>
          <cell r="D256"/>
        </row>
        <row r="257">
          <cell r="A257">
            <v>605616</v>
          </cell>
          <cell r="B257" t="str">
            <v>Bueiro metálico com chapas múltiplas MP 100 com revestimento em epóxi - D = 1,50 m - brita produzida</v>
          </cell>
          <cell r="C257" t="str">
            <v>m</v>
          </cell>
          <cell r="D257"/>
        </row>
        <row r="258">
          <cell r="A258">
            <v>605617</v>
          </cell>
          <cell r="B258" t="str">
            <v>Bueiro metálico com chapas múltiplas MP 100 com revestimento em epóxi - D = 1,60 m - brita produzida</v>
          </cell>
          <cell r="C258" t="str">
            <v>m</v>
          </cell>
          <cell r="D258"/>
        </row>
        <row r="259">
          <cell r="A259">
            <v>605618</v>
          </cell>
          <cell r="B259" t="str">
            <v>Bueiro metálico com chapas múltiplas MP 100 com revestimento em epóxi - D = 1,70 m - brita produzida</v>
          </cell>
          <cell r="C259" t="str">
            <v>m</v>
          </cell>
          <cell r="D259"/>
        </row>
        <row r="260">
          <cell r="A260">
            <v>605619</v>
          </cell>
          <cell r="B260" t="str">
            <v>Bueiro metálico com chapas múltiplas MP 100 com revestimento em epóxi - D = 1,80 m - brita produzida</v>
          </cell>
          <cell r="C260" t="str">
            <v>m</v>
          </cell>
          <cell r="D260"/>
        </row>
        <row r="261">
          <cell r="A261">
            <v>605620</v>
          </cell>
          <cell r="B261" t="str">
            <v>Bueiro metálico com chapas múltiplas MP 100 com revestimento em epóxi - D = 1,90 m - brita produzida</v>
          </cell>
          <cell r="C261" t="str">
            <v>m</v>
          </cell>
          <cell r="D261"/>
        </row>
        <row r="262">
          <cell r="A262">
            <v>605621</v>
          </cell>
          <cell r="B262" t="str">
            <v>Bueiro metálico com chapas múltiplas MP 100 com revestimento em epóxi - D = 2,00 m - brita produzida</v>
          </cell>
          <cell r="C262" t="str">
            <v>m</v>
          </cell>
          <cell r="D262"/>
        </row>
        <row r="263">
          <cell r="A263">
            <v>605622</v>
          </cell>
          <cell r="B263" t="str">
            <v>Bueiro metálico com chapas múltiplas MP 100 com revestimento em epóxi - D = 2,10 m - brita produzida</v>
          </cell>
          <cell r="C263" t="str">
            <v>m</v>
          </cell>
          <cell r="D263"/>
        </row>
        <row r="264">
          <cell r="A264">
            <v>605623</v>
          </cell>
          <cell r="B264" t="str">
            <v>Bueiro metálico com chapas múltiplas MP 100 com revestimento em epóxi - D = 2,20 m - brita produzida</v>
          </cell>
          <cell r="C264" t="str">
            <v>m</v>
          </cell>
          <cell r="D264"/>
        </row>
        <row r="265">
          <cell r="A265">
            <v>605624</v>
          </cell>
          <cell r="B265" t="str">
            <v>Bueiro metálico com chapas múltiplas MP 100 com revestimento em epóxi - D = 2,30 m - brita produzida</v>
          </cell>
          <cell r="C265" t="str">
            <v>m</v>
          </cell>
          <cell r="D265"/>
        </row>
        <row r="266">
          <cell r="A266">
            <v>605625</v>
          </cell>
          <cell r="B266" t="str">
            <v>Bueiro metálico com chapas múltiplas MP 100 com revestimento em epóxi - D = 2,40 m - brita produzida</v>
          </cell>
          <cell r="C266" t="str">
            <v>m</v>
          </cell>
          <cell r="D266"/>
        </row>
        <row r="267">
          <cell r="A267">
            <v>605626</v>
          </cell>
          <cell r="B267" t="str">
            <v>Bueiro metálico com chapas múltiplas MP 100 com revestimento em epóxi - D = 2,50 m - brita produzida</v>
          </cell>
          <cell r="C267" t="str">
            <v>m</v>
          </cell>
          <cell r="D267"/>
        </row>
        <row r="268">
          <cell r="A268">
            <v>605627</v>
          </cell>
          <cell r="B268" t="str">
            <v>Bueiro metálico com chapas múltiplas MP 100 com revestimento em epóxi - D = 2,60 m - brita produzida</v>
          </cell>
          <cell r="C268" t="str">
            <v>m</v>
          </cell>
          <cell r="D268"/>
        </row>
        <row r="269">
          <cell r="A269">
            <v>605628</v>
          </cell>
          <cell r="B269" t="str">
            <v>Bueiro metálico com chapas múltiplas MP 100 com revestimento em epóxi - D = 2,70 m - brita produzida</v>
          </cell>
          <cell r="C269" t="str">
            <v>m</v>
          </cell>
          <cell r="D269"/>
        </row>
        <row r="270">
          <cell r="A270">
            <v>605629</v>
          </cell>
          <cell r="B270" t="str">
            <v>Bueiro metálico com chapas múltiplas MP 100 com revestimento em epóxi - D = 2,80 m - brita produzida</v>
          </cell>
          <cell r="C270" t="str">
            <v>m</v>
          </cell>
          <cell r="D270"/>
        </row>
        <row r="271">
          <cell r="A271">
            <v>605630</v>
          </cell>
          <cell r="B271" t="str">
            <v>Bueiro metálico com chapas múltiplas MP 152 com revestimento em epóxi - D = 1,50 m - brita produzida</v>
          </cell>
          <cell r="C271" t="str">
            <v>m</v>
          </cell>
          <cell r="D271"/>
        </row>
        <row r="272">
          <cell r="A272">
            <v>605631</v>
          </cell>
          <cell r="B272" t="str">
            <v>Bueiro metálico com chapas múltiplas MP 152 com revestimento em epóxi - D = 1,80 m - brita produzida</v>
          </cell>
          <cell r="C272" t="str">
            <v>m</v>
          </cell>
          <cell r="D272"/>
        </row>
        <row r="273">
          <cell r="A273">
            <v>605632</v>
          </cell>
          <cell r="B273" t="str">
            <v>Bueiro metálico com chapas múltiplas MP 152 com revestimento em epóxi - D = 1,90 m - brita produzida</v>
          </cell>
          <cell r="C273" t="str">
            <v>m</v>
          </cell>
          <cell r="D273"/>
        </row>
        <row r="274">
          <cell r="A274">
            <v>605633</v>
          </cell>
          <cell r="B274" t="str">
            <v>Bueiro metálico com chapas múltiplas MP 152 com revestimento em epóxi - D = 2,15 m - brita produzida</v>
          </cell>
          <cell r="C274" t="str">
            <v>m</v>
          </cell>
          <cell r="D274"/>
        </row>
        <row r="275">
          <cell r="A275">
            <v>605634</v>
          </cell>
          <cell r="B275" t="str">
            <v>Bueiro metálico com chapas múltiplas MP 152 com revestimento em epóxi - D = 2,30 m - brita produzida</v>
          </cell>
          <cell r="C275" t="str">
            <v>m</v>
          </cell>
          <cell r="D275"/>
        </row>
        <row r="276">
          <cell r="A276">
            <v>605635</v>
          </cell>
          <cell r="B276" t="str">
            <v>Bueiro metálico com chapas múltiplas MP 152 com revestimento em epóxi - D = 2,65 m - brita produzida</v>
          </cell>
          <cell r="C276" t="str">
            <v>m</v>
          </cell>
          <cell r="D276"/>
        </row>
        <row r="277">
          <cell r="A277">
            <v>605636</v>
          </cell>
          <cell r="B277" t="str">
            <v>Bueiro metálico com chapas múltiplas MP 152 com revestimento em epóxi - D = 3,05 m - brita produzida</v>
          </cell>
          <cell r="C277" t="str">
            <v>m</v>
          </cell>
          <cell r="D277"/>
        </row>
        <row r="278">
          <cell r="A278">
            <v>605637</v>
          </cell>
          <cell r="B278" t="str">
            <v>Bueiro metálico com chapas múltiplas MP 152 com revestimento em epóxi - D = 3,20 m - brita produzida</v>
          </cell>
          <cell r="C278" t="str">
            <v>m</v>
          </cell>
          <cell r="D278"/>
        </row>
        <row r="279">
          <cell r="A279">
            <v>605638</v>
          </cell>
          <cell r="B279" t="str">
            <v>Bueiro metálico com chapas múltiplas MP 152 com revestimento em epóxi - D = 3,40 m - brita produzida</v>
          </cell>
          <cell r="C279" t="str">
            <v>m</v>
          </cell>
          <cell r="D279"/>
        </row>
        <row r="280">
          <cell r="A280">
            <v>605639</v>
          </cell>
          <cell r="B280" t="str">
            <v>Bueiro metálico com chapas múltiplas MP 152 com revestimento em epóxi - D = 3,65 m - brita produzida</v>
          </cell>
          <cell r="C280" t="str">
            <v>m</v>
          </cell>
          <cell r="D280"/>
        </row>
        <row r="281">
          <cell r="A281">
            <v>605640</v>
          </cell>
          <cell r="B281" t="str">
            <v>Bueiro metálico com chapas múltiplas MP 152 com revestimento em epóxi - D = 3,80 m - brita produzida</v>
          </cell>
          <cell r="C281" t="str">
            <v>m</v>
          </cell>
          <cell r="D281"/>
        </row>
        <row r="282">
          <cell r="A282">
            <v>605641</v>
          </cell>
          <cell r="B282" t="str">
            <v>Bueiro metálico com chapas múltiplas MP 152 com revestimento em epóxi - D = 4,20 m - brita produzida</v>
          </cell>
          <cell r="C282" t="str">
            <v>m</v>
          </cell>
          <cell r="D282"/>
        </row>
        <row r="283">
          <cell r="A283">
            <v>605642</v>
          </cell>
          <cell r="B283" t="str">
            <v>Bueiro metálico com chapas múltiplas MP 152 com revestimento em epóxi - D = 4,60 m - brita produzida</v>
          </cell>
          <cell r="C283" t="str">
            <v>m</v>
          </cell>
          <cell r="D283"/>
        </row>
        <row r="284">
          <cell r="A284">
            <v>605643</v>
          </cell>
          <cell r="B284" t="str">
            <v>Bueiro metálico com chapas múltiplas MP 152 com revestimento em epóxi - D = 4,80 m - brita produzida</v>
          </cell>
          <cell r="C284" t="str">
            <v>m</v>
          </cell>
          <cell r="D284"/>
        </row>
        <row r="285">
          <cell r="A285">
            <v>605644</v>
          </cell>
          <cell r="B285" t="str">
            <v>Bueiro metálico com chapas múltiplas MP 152 com revestimento em epóxi - D = 5,00 m - brita produzida</v>
          </cell>
          <cell r="C285" t="str">
            <v>m</v>
          </cell>
          <cell r="D285"/>
        </row>
        <row r="286">
          <cell r="A286">
            <v>605645</v>
          </cell>
          <cell r="B286" t="str">
            <v>Bueiro metálico com chapas múltiplas MP 152 com revestimento em epóxi - D = 5,35 m - brita produzida</v>
          </cell>
          <cell r="C286" t="str">
            <v>m</v>
          </cell>
          <cell r="D286"/>
        </row>
        <row r="287">
          <cell r="A287">
            <v>605646</v>
          </cell>
          <cell r="B287" t="str">
            <v>Bueiro metálico com chapas múltiplas MP 152 com revestimento em epóxi - D = 5,70 m - brita produzida</v>
          </cell>
          <cell r="C287" t="str">
            <v>m</v>
          </cell>
          <cell r="D287"/>
        </row>
        <row r="288">
          <cell r="A288">
            <v>605647</v>
          </cell>
          <cell r="B288" t="str">
            <v>Bueiro metálico com chapas múltiplas MP 152 com revestimento em epóxi - D = 6,10 m - brita produzida</v>
          </cell>
          <cell r="C288" t="str">
            <v>m</v>
          </cell>
          <cell r="D288"/>
        </row>
        <row r="289">
          <cell r="A289">
            <v>605648</v>
          </cell>
          <cell r="B289" t="str">
            <v>Bueiro metálico com chapas múltiplas MP 152 com revestimento em epóxi - D = 6,50 m - brita produzida</v>
          </cell>
          <cell r="C289" t="str">
            <v>m</v>
          </cell>
          <cell r="D289"/>
        </row>
        <row r="290">
          <cell r="A290">
            <v>605649</v>
          </cell>
          <cell r="B290" t="str">
            <v>Bueiro metálico com chapas múltiplas MP 152 com revestimento em epóxi - D = 6,85 m - brita produzida</v>
          </cell>
          <cell r="C290" t="str">
            <v>m</v>
          </cell>
          <cell r="D290"/>
        </row>
        <row r="291">
          <cell r="A291">
            <v>605650</v>
          </cell>
          <cell r="B291" t="str">
            <v>Bueiro metálico com chapas múltiplas MP 152 com revestimento em epóxi - D = 7,25 m - brita produzida</v>
          </cell>
          <cell r="C291" t="str">
            <v>m</v>
          </cell>
          <cell r="D291"/>
        </row>
        <row r="292">
          <cell r="A292">
            <v>605651</v>
          </cell>
          <cell r="B292" t="str">
            <v>Bueiro metálico com chapas múltiplas MP 100 galvanizadas - D = 0,60 m - brita comercial</v>
          </cell>
          <cell r="C292" t="str">
            <v>m</v>
          </cell>
          <cell r="D292"/>
        </row>
        <row r="293">
          <cell r="A293">
            <v>605652</v>
          </cell>
          <cell r="B293" t="str">
            <v>Bueiro metálico com chapas múltiplas MP 100 galvanizadas - D = 0,70 m - brita comercial</v>
          </cell>
          <cell r="C293" t="str">
            <v>m</v>
          </cell>
          <cell r="D293"/>
        </row>
        <row r="294">
          <cell r="A294">
            <v>605653</v>
          </cell>
          <cell r="B294" t="str">
            <v>Bueiro metálico com chapas múltiplas MP 100 galvanizadas - D = 0,80 m - brita comercial</v>
          </cell>
          <cell r="C294" t="str">
            <v>m</v>
          </cell>
          <cell r="D294"/>
        </row>
        <row r="295">
          <cell r="A295">
            <v>605654</v>
          </cell>
          <cell r="B295" t="str">
            <v>Bueiro metálico com chapas múltiplas MP 100 galvanizadas - D = 0,90 m - brita comercial</v>
          </cell>
          <cell r="C295" t="str">
            <v>m</v>
          </cell>
          <cell r="D295"/>
        </row>
        <row r="296">
          <cell r="A296">
            <v>605655</v>
          </cell>
          <cell r="B296" t="str">
            <v>Bueiro metálico com chapas múltiplas MP 100 galvanizadas - D = 1,00 m - brita comercial</v>
          </cell>
          <cell r="C296" t="str">
            <v>m</v>
          </cell>
          <cell r="D296"/>
        </row>
        <row r="297">
          <cell r="A297">
            <v>605656</v>
          </cell>
          <cell r="B297" t="str">
            <v>Bueiro metálico com chapas múltiplas MP 100 galvanizadas - D = 1,10 m - brita comercial</v>
          </cell>
          <cell r="C297" t="str">
            <v>m</v>
          </cell>
          <cell r="D297"/>
        </row>
        <row r="298">
          <cell r="A298">
            <v>605657</v>
          </cell>
          <cell r="B298" t="str">
            <v>Bueiro metálico com chapas múltiplas MP 100 galvanizadas - D = 1,20 m - brita comercial</v>
          </cell>
          <cell r="C298" t="str">
            <v>m</v>
          </cell>
          <cell r="D298"/>
        </row>
        <row r="299">
          <cell r="A299">
            <v>605658</v>
          </cell>
          <cell r="B299" t="str">
            <v>Bueiro metálico com chapas múltiplas MP 100 galvanizadas - D = 1,30 m - brita comercial</v>
          </cell>
          <cell r="C299" t="str">
            <v>m</v>
          </cell>
          <cell r="D299"/>
        </row>
        <row r="300">
          <cell r="A300">
            <v>605659</v>
          </cell>
          <cell r="B300" t="str">
            <v>Bueiro metálico com chapas múltiplas MP 100 galvanizadas - D = 1,40 m - brita comercial</v>
          </cell>
          <cell r="C300" t="str">
            <v>m</v>
          </cell>
          <cell r="D300"/>
        </row>
        <row r="301">
          <cell r="A301">
            <v>605660</v>
          </cell>
          <cell r="B301" t="str">
            <v>Bueiro metálico com chapas múltiplas MP 100 galvanizadas - D = 1,50 m - brita comercial</v>
          </cell>
          <cell r="C301" t="str">
            <v>m</v>
          </cell>
          <cell r="D301"/>
        </row>
        <row r="302">
          <cell r="A302">
            <v>605661</v>
          </cell>
          <cell r="B302" t="str">
            <v>Bueiro metálico com chapas múltiplas MP 100 galvanizadas - D = 1,60 m - brita comercial</v>
          </cell>
          <cell r="C302" t="str">
            <v>m</v>
          </cell>
          <cell r="D302"/>
        </row>
        <row r="303">
          <cell r="A303">
            <v>605662</v>
          </cell>
          <cell r="B303" t="str">
            <v>Bueiro metálico com chapas múltiplas MP 100 galvanizadas - D = 1,70 m - brita comercial</v>
          </cell>
          <cell r="C303" t="str">
            <v>m</v>
          </cell>
          <cell r="D303"/>
        </row>
        <row r="304">
          <cell r="A304">
            <v>605663</v>
          </cell>
          <cell r="B304" t="str">
            <v>Bueiro metálico com chapas múltiplas MP 100 galvanizadas - D = 1,80 m - brita comercial</v>
          </cell>
          <cell r="C304" t="str">
            <v>m</v>
          </cell>
          <cell r="D304"/>
        </row>
        <row r="305">
          <cell r="A305">
            <v>605664</v>
          </cell>
          <cell r="B305" t="str">
            <v>Bueiro metálico com chapas múltiplas MP 100 galvanizadas - D = 1,90 m - brita comercial</v>
          </cell>
          <cell r="C305" t="str">
            <v>m</v>
          </cell>
          <cell r="D305"/>
        </row>
        <row r="306">
          <cell r="A306">
            <v>605665</v>
          </cell>
          <cell r="B306" t="str">
            <v>Bueiro metálico com chapas múltiplas MP 100 galvanizadas - D = 2,00 m - brita comercial</v>
          </cell>
          <cell r="C306" t="str">
            <v>m</v>
          </cell>
          <cell r="D306"/>
        </row>
        <row r="307">
          <cell r="A307">
            <v>605666</v>
          </cell>
          <cell r="B307" t="str">
            <v>Bueiro metálico com chapas múltiplas MP 100 galvanizadas - D = 2,10 m - brita comercial</v>
          </cell>
          <cell r="C307" t="str">
            <v>m</v>
          </cell>
          <cell r="D307"/>
        </row>
        <row r="308">
          <cell r="A308">
            <v>605667</v>
          </cell>
          <cell r="B308" t="str">
            <v>Bueiro metálico com chapas múltiplas MP 100 galvanizadas - D = 2,20 m - brita comercial</v>
          </cell>
          <cell r="C308" t="str">
            <v>m</v>
          </cell>
          <cell r="D308"/>
        </row>
        <row r="309">
          <cell r="A309">
            <v>605668</v>
          </cell>
          <cell r="B309" t="str">
            <v>Bueiro metálico com chapas múltiplas MP 100 galvanizadas - D = 2,30 m - brita comercial</v>
          </cell>
          <cell r="C309" t="str">
            <v>m</v>
          </cell>
          <cell r="D309"/>
        </row>
        <row r="310">
          <cell r="A310">
            <v>605669</v>
          </cell>
          <cell r="B310" t="str">
            <v>Bueiro metálico com chapas múltiplas MP 100 galvanizadas - D = 2,40 m - brita comercial</v>
          </cell>
          <cell r="C310" t="str">
            <v>m</v>
          </cell>
          <cell r="D310"/>
        </row>
        <row r="311">
          <cell r="A311">
            <v>605670</v>
          </cell>
          <cell r="B311" t="str">
            <v>Bueiro metálico com chapas múltiplas MP 100 galvanizadas - D = 2,50 m - brita comercial</v>
          </cell>
          <cell r="C311" t="str">
            <v>m</v>
          </cell>
          <cell r="D311"/>
        </row>
        <row r="312">
          <cell r="A312">
            <v>605671</v>
          </cell>
          <cell r="B312" t="str">
            <v>Bueiro metálico com chapas múltiplas MP 100 galvanizadas - D = 2,60 m - brita comercial</v>
          </cell>
          <cell r="C312" t="str">
            <v>m</v>
          </cell>
          <cell r="D312"/>
        </row>
        <row r="313">
          <cell r="A313">
            <v>605672</v>
          </cell>
          <cell r="B313" t="str">
            <v>Bueiro metálico com chapas múltiplas MP 100 galvanizadas - D = 2,70 m - brita comercial</v>
          </cell>
          <cell r="C313" t="str">
            <v>m</v>
          </cell>
          <cell r="D313"/>
        </row>
        <row r="314">
          <cell r="A314">
            <v>605673</v>
          </cell>
          <cell r="B314" t="str">
            <v>Bueiro metálico com chapas múltiplas MP 100 galvanizadas - D = 2,80 m - brita comercial</v>
          </cell>
          <cell r="C314" t="str">
            <v>m</v>
          </cell>
          <cell r="D314"/>
        </row>
        <row r="315">
          <cell r="A315">
            <v>605674</v>
          </cell>
          <cell r="B315" t="str">
            <v>Bueiro metálico com chapas múltiplas MP 152 galvanizadas - D = 1,50 m - brita comercial</v>
          </cell>
          <cell r="C315" t="str">
            <v>m</v>
          </cell>
          <cell r="D315"/>
        </row>
        <row r="316">
          <cell r="A316">
            <v>605675</v>
          </cell>
          <cell r="B316" t="str">
            <v>Bueiro metálico com chapas múltiplas MP 152 galvanizadas - D = 1,80 m - brita comercial</v>
          </cell>
          <cell r="C316" t="str">
            <v>m</v>
          </cell>
          <cell r="D316"/>
        </row>
        <row r="317">
          <cell r="A317">
            <v>605676</v>
          </cell>
          <cell r="B317" t="str">
            <v>Bueiro metálico com chapas múltiplas MP 152 galvanizadas - D = 1,90 m - brita comercial</v>
          </cell>
          <cell r="C317" t="str">
            <v>m</v>
          </cell>
          <cell r="D317"/>
        </row>
        <row r="318">
          <cell r="A318">
            <v>605677</v>
          </cell>
          <cell r="B318" t="str">
            <v>Bueiro metálico com chapas múltiplas MP 152 galvanizadas - D = 2,15 m - brita comercial</v>
          </cell>
          <cell r="C318" t="str">
            <v>m</v>
          </cell>
          <cell r="D318"/>
        </row>
        <row r="319">
          <cell r="A319">
            <v>605678</v>
          </cell>
          <cell r="B319" t="str">
            <v>Bueiro metálico com chapas múltiplas MP 152 galvanizadas - D = 2,30 m - brita comercial</v>
          </cell>
          <cell r="C319" t="str">
            <v>m</v>
          </cell>
          <cell r="D319"/>
        </row>
        <row r="320">
          <cell r="A320">
            <v>605679</v>
          </cell>
          <cell r="B320" t="str">
            <v>Bueiro metálico com chapas múltiplas MP 152 galvanizadas - D = 2,65 m - brita comercial</v>
          </cell>
          <cell r="C320" t="str">
            <v>m</v>
          </cell>
          <cell r="D320"/>
        </row>
        <row r="321">
          <cell r="A321">
            <v>605680</v>
          </cell>
          <cell r="B321" t="str">
            <v>Bueiro metálico com chapas múltiplas MP 152 galvanizadas - D = 3,05 m - brita comercial</v>
          </cell>
          <cell r="C321" t="str">
            <v>m</v>
          </cell>
          <cell r="D321"/>
        </row>
        <row r="322">
          <cell r="A322">
            <v>605681</v>
          </cell>
          <cell r="B322" t="str">
            <v>Bueiro metálico com chapas múltiplas MP 152 galvanizadas - D = 3,20 m - brita comercial</v>
          </cell>
          <cell r="C322" t="str">
            <v>m</v>
          </cell>
          <cell r="D322"/>
        </row>
        <row r="323">
          <cell r="A323">
            <v>605682</v>
          </cell>
          <cell r="B323" t="str">
            <v>Bueiro metálico com chapas múltiplas MP 152 galvanizadas - D = 3,40 m - brita comercial</v>
          </cell>
          <cell r="C323" t="str">
            <v>m</v>
          </cell>
          <cell r="D323"/>
        </row>
        <row r="324">
          <cell r="A324">
            <v>605683</v>
          </cell>
          <cell r="B324" t="str">
            <v>Bueiro metálico com chapas múltiplas MP 152 galvanizadas - D = 3,65 m - brita comercial</v>
          </cell>
          <cell r="C324" t="str">
            <v>m</v>
          </cell>
          <cell r="D324"/>
        </row>
        <row r="325">
          <cell r="A325">
            <v>605684</v>
          </cell>
          <cell r="B325" t="str">
            <v>Bueiro metálico com chapas múltiplas MP 152 galvanizadas - D = 3,80 m - brita comercial</v>
          </cell>
          <cell r="C325" t="str">
            <v>m</v>
          </cell>
          <cell r="D325"/>
        </row>
        <row r="326">
          <cell r="A326">
            <v>605685</v>
          </cell>
          <cell r="B326" t="str">
            <v>Bueiro metálico com chapas múltiplas MP 152 galvanizadas - D = 4,20 m - brita comercial</v>
          </cell>
          <cell r="C326" t="str">
            <v>m</v>
          </cell>
          <cell r="D326"/>
        </row>
        <row r="327">
          <cell r="A327">
            <v>605686</v>
          </cell>
          <cell r="B327" t="str">
            <v>Bueiro metálico com chapas múltiplas MP 152 galvanizadas - D = 4,60 m - brita comercial</v>
          </cell>
          <cell r="C327" t="str">
            <v>m</v>
          </cell>
          <cell r="D327"/>
        </row>
        <row r="328">
          <cell r="A328">
            <v>605687</v>
          </cell>
          <cell r="B328" t="str">
            <v>Bueiro metálico com chapas múltiplas MP 152 galvanizadas - D = 4,80 m - brita comercial</v>
          </cell>
          <cell r="C328" t="str">
            <v>m</v>
          </cell>
          <cell r="D328"/>
        </row>
        <row r="329">
          <cell r="A329">
            <v>605688</v>
          </cell>
          <cell r="B329" t="str">
            <v>Bueiro metálico com chapas múltiplas MP 152 galvanizadas - D = 5,00 m - brita comercial</v>
          </cell>
          <cell r="C329" t="str">
            <v>m</v>
          </cell>
          <cell r="D329"/>
        </row>
        <row r="330">
          <cell r="A330">
            <v>605689</v>
          </cell>
          <cell r="B330" t="str">
            <v>Bueiro metálico com chapas múltiplas MP 152 galvanizadas - D = 5,35 m - brita comercial</v>
          </cell>
          <cell r="C330" t="str">
            <v>m</v>
          </cell>
          <cell r="D330"/>
        </row>
        <row r="331">
          <cell r="A331">
            <v>605690</v>
          </cell>
          <cell r="B331" t="str">
            <v>Bueiro metálico com chapas múltiplas MP 152 galvanizadas - D = 5,70 m - brita comercial</v>
          </cell>
          <cell r="C331" t="str">
            <v>m</v>
          </cell>
          <cell r="D331"/>
        </row>
        <row r="332">
          <cell r="A332">
            <v>605691</v>
          </cell>
          <cell r="B332" t="str">
            <v>Bueiro metálico com chapas múltiplas MP 152 galvanizadas - D = 6,10 m - brita comercial</v>
          </cell>
          <cell r="C332" t="str">
            <v>m</v>
          </cell>
          <cell r="D332"/>
        </row>
        <row r="333">
          <cell r="A333">
            <v>605692</v>
          </cell>
          <cell r="B333" t="str">
            <v>Bueiro metálico com chapas múltiplas MP 152 galvanizadas - D = 6,50 m - brita comercial</v>
          </cell>
          <cell r="C333" t="str">
            <v>m</v>
          </cell>
          <cell r="D333"/>
        </row>
        <row r="334">
          <cell r="A334">
            <v>605693</v>
          </cell>
          <cell r="B334" t="str">
            <v>Bueiro metálico com chapas múltiplas MP 152 galvanizadas - D = 6,85 m - brita comercial</v>
          </cell>
          <cell r="C334" t="str">
            <v>m</v>
          </cell>
          <cell r="D334"/>
        </row>
        <row r="335">
          <cell r="A335">
            <v>605694</v>
          </cell>
          <cell r="B335" t="str">
            <v>Bueiro metálico com chapas múltiplas MP 152 galvanizadas - D = 7,25 m - brita comercial</v>
          </cell>
          <cell r="C335" t="str">
            <v>m</v>
          </cell>
          <cell r="D335"/>
        </row>
        <row r="336">
          <cell r="A336">
            <v>605695</v>
          </cell>
          <cell r="B336" t="str">
            <v>Bueiro metálico com chapas múltiplas MP 100 com revestimento em epóxi - D = 0,60 m - brita comercial</v>
          </cell>
          <cell r="C336" t="str">
            <v>m</v>
          </cell>
          <cell r="D336"/>
        </row>
        <row r="337">
          <cell r="A337">
            <v>605696</v>
          </cell>
          <cell r="B337" t="str">
            <v>Bueiro metálico com chapas múltiplas MP 100 com revestimento em epóxi - D = 0,70 m - brita comercial</v>
          </cell>
          <cell r="C337" t="str">
            <v>m</v>
          </cell>
          <cell r="D337"/>
        </row>
        <row r="338">
          <cell r="A338">
            <v>605697</v>
          </cell>
          <cell r="B338" t="str">
            <v>Bueiro metálico com chapas múltiplas MP 100 com revestimento em epóxi - D = 0,80 m - brita comercial</v>
          </cell>
          <cell r="C338" t="str">
            <v>m</v>
          </cell>
          <cell r="D338"/>
        </row>
        <row r="339">
          <cell r="A339">
            <v>605698</v>
          </cell>
          <cell r="B339" t="str">
            <v>Bueiro metálico com chapas múltiplas MP 100 com revestimento em epóxi - D = 0,90 m - brita comercial</v>
          </cell>
          <cell r="C339" t="str">
            <v>m</v>
          </cell>
          <cell r="D339"/>
        </row>
        <row r="340">
          <cell r="A340">
            <v>605699</v>
          </cell>
          <cell r="B340" t="str">
            <v>Bueiro metálico com chapas múltiplas MP 100 com revestimento em epóxi - D = 1,00 m - brita comercial</v>
          </cell>
          <cell r="C340" t="str">
            <v>m</v>
          </cell>
          <cell r="D340"/>
        </row>
        <row r="341">
          <cell r="A341">
            <v>605700</v>
          </cell>
          <cell r="B341" t="str">
            <v>Bueiro metálico com chapas múltiplas MP 100 com revestimento em epóxi - D = 1,10 m - brita comercial</v>
          </cell>
          <cell r="C341" t="str">
            <v>m</v>
          </cell>
          <cell r="D341"/>
        </row>
        <row r="342">
          <cell r="A342">
            <v>605701</v>
          </cell>
          <cell r="B342" t="str">
            <v>Bueiro metálico com chapas múltiplas MP 100 com revestimento em epóxi - D = 1,20 m - brita comercial</v>
          </cell>
          <cell r="C342" t="str">
            <v>m</v>
          </cell>
          <cell r="D342"/>
        </row>
        <row r="343">
          <cell r="A343">
            <v>605702</v>
          </cell>
          <cell r="B343" t="str">
            <v>Bueiro metálico com chapas múltiplas MP 100 com revestimento em epóxi - D = 1,30 m - brita comercial</v>
          </cell>
          <cell r="C343" t="str">
            <v>m</v>
          </cell>
          <cell r="D343"/>
        </row>
        <row r="344">
          <cell r="A344">
            <v>605703</v>
          </cell>
          <cell r="B344" t="str">
            <v>Bueiro metálico com chapas múltiplas MP 100 com revestimento em epóxi - D = 1,40 m - brita comercial</v>
          </cell>
          <cell r="C344" t="str">
            <v>m</v>
          </cell>
          <cell r="D344"/>
        </row>
        <row r="345">
          <cell r="A345">
            <v>605704</v>
          </cell>
          <cell r="B345" t="str">
            <v>Bueiro metálico com chapas múltiplas MP 100 com revestimento em epóxi - D = 1,50 m - brita comercial</v>
          </cell>
          <cell r="C345" t="str">
            <v>m</v>
          </cell>
          <cell r="D345"/>
        </row>
        <row r="346">
          <cell r="A346">
            <v>605705</v>
          </cell>
          <cell r="B346" t="str">
            <v>Bueiro metálico com chapas múltiplas MP 100 com revestimento em epóxi - D = 1,60 m - brita comercial</v>
          </cell>
          <cell r="C346" t="str">
            <v>m</v>
          </cell>
          <cell r="D346"/>
        </row>
        <row r="347">
          <cell r="A347">
            <v>605706</v>
          </cell>
          <cell r="B347" t="str">
            <v>Bueiro metálico com chapas múltiplas MP 100 com revestimento em epóxi - D = 1,70 m - brita comercial</v>
          </cell>
          <cell r="C347" t="str">
            <v>m</v>
          </cell>
          <cell r="D347"/>
        </row>
        <row r="348">
          <cell r="A348">
            <v>605707</v>
          </cell>
          <cell r="B348" t="str">
            <v>Bueiro metálico com chapas múltiplas MP 100 com revestimento em epóxi - D = 1,80 m - brita comercial</v>
          </cell>
          <cell r="C348" t="str">
            <v>m</v>
          </cell>
          <cell r="D348"/>
        </row>
        <row r="349">
          <cell r="A349">
            <v>605708</v>
          </cell>
          <cell r="B349" t="str">
            <v>Bueiro metálico com chapas múltiplas MP 100 com revestimento em epóxi - D = 1,90 m - brita comercial</v>
          </cell>
          <cell r="C349" t="str">
            <v>m</v>
          </cell>
          <cell r="D349"/>
        </row>
        <row r="350">
          <cell r="A350">
            <v>605709</v>
          </cell>
          <cell r="B350" t="str">
            <v>Bueiro metálico com chapas múltiplas MP 100 com revestimento em epóxi - D = 2,00 m - brita comercial</v>
          </cell>
          <cell r="C350" t="str">
            <v>m</v>
          </cell>
          <cell r="D350"/>
        </row>
        <row r="351">
          <cell r="A351">
            <v>605710</v>
          </cell>
          <cell r="B351" t="str">
            <v>Bueiro metálico com chapas múltiplas MP 100 com revestimento em epóxi - D = 2,10 m - brita comercial</v>
          </cell>
          <cell r="C351" t="str">
            <v>m</v>
          </cell>
          <cell r="D351"/>
        </row>
        <row r="352">
          <cell r="A352">
            <v>605711</v>
          </cell>
          <cell r="B352" t="str">
            <v>Bueiro metálico com chapas múltiplas MP 100 com revestimento em epóxi - D = 2,20 m - brita comercial</v>
          </cell>
          <cell r="C352" t="str">
            <v>m</v>
          </cell>
          <cell r="D352"/>
        </row>
        <row r="353">
          <cell r="A353">
            <v>605712</v>
          </cell>
          <cell r="B353" t="str">
            <v>Bueiro metálico com chapas múltiplas MP 100 com revestimento em epóxi - D = 2,30 m - brita comercial</v>
          </cell>
          <cell r="C353" t="str">
            <v>m</v>
          </cell>
          <cell r="D353"/>
        </row>
        <row r="354">
          <cell r="A354">
            <v>605713</v>
          </cell>
          <cell r="B354" t="str">
            <v>Bueiro metálico com chapas múltiplas MP 100 com revestimento em epóxi - D = 2,40 m - brita comercial</v>
          </cell>
          <cell r="C354" t="str">
            <v>m</v>
          </cell>
          <cell r="D354"/>
        </row>
        <row r="355">
          <cell r="A355">
            <v>605714</v>
          </cell>
          <cell r="B355" t="str">
            <v>Bueiro metálico com chapas múltiplas MP 100 com revestimento em epóxi - D = 2,50 m - brita comercial</v>
          </cell>
          <cell r="C355" t="str">
            <v>m</v>
          </cell>
          <cell r="D355"/>
        </row>
        <row r="356">
          <cell r="A356">
            <v>605715</v>
          </cell>
          <cell r="B356" t="str">
            <v>Bueiro metálico com chapas múltiplas MP 100 com revestimento em epóxi - D = 2,60 m - brita comercial</v>
          </cell>
          <cell r="C356" t="str">
            <v>m</v>
          </cell>
          <cell r="D356"/>
        </row>
        <row r="357">
          <cell r="A357">
            <v>605716</v>
          </cell>
          <cell r="B357" t="str">
            <v>Bueiro metálico com chapas múltiplas MP 100 com revestimento em epóxi - D = 2,70 m - brita comercial</v>
          </cell>
          <cell r="C357" t="str">
            <v>m</v>
          </cell>
          <cell r="D357"/>
        </row>
        <row r="358">
          <cell r="A358">
            <v>605717</v>
          </cell>
          <cell r="B358" t="str">
            <v>Bueiro metálico com chapas múltiplas MP 100 com revestimento em epóxi - D = 2,80 m - brita comercial</v>
          </cell>
          <cell r="C358" t="str">
            <v>m</v>
          </cell>
          <cell r="D358"/>
        </row>
        <row r="359">
          <cell r="A359">
            <v>605718</v>
          </cell>
          <cell r="B359" t="str">
            <v>Bueiro metálico com chapas múltiplas MP 152 com revestimento em epóxi - D = 1,50 m - brita comercial</v>
          </cell>
          <cell r="C359" t="str">
            <v>m</v>
          </cell>
          <cell r="D359"/>
        </row>
        <row r="360">
          <cell r="A360">
            <v>605719</v>
          </cell>
          <cell r="B360" t="str">
            <v>Bueiro metálico com chapas múltiplas MP 152 com revestimento em epóxi - D = 1,80 m - brita comercial</v>
          </cell>
          <cell r="C360" t="str">
            <v>m</v>
          </cell>
          <cell r="D360"/>
        </row>
        <row r="361">
          <cell r="A361">
            <v>605720</v>
          </cell>
          <cell r="B361" t="str">
            <v>Bueiro metálico com chapas múltiplas MP 152 com revestimento em epóxi - D = 1,90 m - brita comercial</v>
          </cell>
          <cell r="C361" t="str">
            <v>m</v>
          </cell>
          <cell r="D361"/>
        </row>
        <row r="362">
          <cell r="A362">
            <v>605721</v>
          </cell>
          <cell r="B362" t="str">
            <v>Bueiro metálico com chapas múltiplas MP 152 com revestimento em epóxi - D = 2,15 m - brita comercial</v>
          </cell>
          <cell r="C362" t="str">
            <v>m</v>
          </cell>
          <cell r="D362"/>
        </row>
        <row r="363">
          <cell r="A363">
            <v>605722</v>
          </cell>
          <cell r="B363" t="str">
            <v>Bueiro metálico com chapas múltiplas MP 152 com revestimento em epóxi - D = 2,30 m - brita comercial</v>
          </cell>
          <cell r="C363" t="str">
            <v>m</v>
          </cell>
          <cell r="D363"/>
        </row>
        <row r="364">
          <cell r="A364">
            <v>605723</v>
          </cell>
          <cell r="B364" t="str">
            <v>Bueiro metálico com chapas múltiplas MP 152 com revestimento em epóxi - D = 2,65 m - brita comercial</v>
          </cell>
          <cell r="C364" t="str">
            <v>m</v>
          </cell>
          <cell r="D364"/>
        </row>
        <row r="365">
          <cell r="A365">
            <v>605724</v>
          </cell>
          <cell r="B365" t="str">
            <v>Bueiro metálico com chapas múltiplas MP 152 com revestimento em epóxi - D = 3,05 m - brita comercial</v>
          </cell>
          <cell r="C365" t="str">
            <v>m</v>
          </cell>
          <cell r="D365"/>
        </row>
        <row r="366">
          <cell r="A366">
            <v>605725</v>
          </cell>
          <cell r="B366" t="str">
            <v>Bueiro metálico com chapas múltiplas MP 152 com revestimento em epóxi - D = 3,20 m - brita comercial</v>
          </cell>
          <cell r="C366" t="str">
            <v>m</v>
          </cell>
          <cell r="D366"/>
        </row>
        <row r="367">
          <cell r="A367">
            <v>605726</v>
          </cell>
          <cell r="B367" t="str">
            <v>Bueiro metálico com chapas múltiplas MP 152 com revestimento em epóxi - D = 3,40 m - brita comercial</v>
          </cell>
          <cell r="C367" t="str">
            <v>m</v>
          </cell>
          <cell r="D367"/>
        </row>
        <row r="368">
          <cell r="A368">
            <v>605727</v>
          </cell>
          <cell r="B368" t="str">
            <v>Bueiro metálico com chapas múltiplas MP 152 com revestimento em epóxi - D = 3,65 m - brita comercial</v>
          </cell>
          <cell r="C368" t="str">
            <v>m</v>
          </cell>
          <cell r="D368"/>
        </row>
        <row r="369">
          <cell r="A369">
            <v>605728</v>
          </cell>
          <cell r="B369" t="str">
            <v>Bueiro metálico com chapas múltiplas MP 152 com revestimento em epóxi - D = 3,80 m - brita comercial</v>
          </cell>
          <cell r="C369" t="str">
            <v>m</v>
          </cell>
          <cell r="D369"/>
        </row>
        <row r="370">
          <cell r="A370">
            <v>605729</v>
          </cell>
          <cell r="B370" t="str">
            <v>Bueiro metálico com chapas múltiplas MP 152 com revestimento em epóxi - D = 4,20 m - brita comercial</v>
          </cell>
          <cell r="C370" t="str">
            <v>m</v>
          </cell>
          <cell r="D370"/>
        </row>
        <row r="371">
          <cell r="A371">
            <v>605730</v>
          </cell>
          <cell r="B371" t="str">
            <v>Bueiro metálico com chapas múltiplas MP 152 com revestimento em epóxi - D = 4,60 m - brita comercial</v>
          </cell>
          <cell r="C371" t="str">
            <v>m</v>
          </cell>
          <cell r="D371"/>
        </row>
        <row r="372">
          <cell r="A372">
            <v>605731</v>
          </cell>
          <cell r="B372" t="str">
            <v>Bueiro metálico com chapas múltiplas MP 152 com revestimento em epóxi - D = 4,80 m - brita comercial</v>
          </cell>
          <cell r="C372" t="str">
            <v>m</v>
          </cell>
          <cell r="D372"/>
        </row>
        <row r="373">
          <cell r="A373">
            <v>605732</v>
          </cell>
          <cell r="B373" t="str">
            <v>Bueiro metálico com chapas múltiplas MP 152 com revestimento em epóxi - D = 5,00 m - brita comercial</v>
          </cell>
          <cell r="C373" t="str">
            <v>m</v>
          </cell>
          <cell r="D373"/>
        </row>
        <row r="374">
          <cell r="A374">
            <v>605733</v>
          </cell>
          <cell r="B374" t="str">
            <v>Bueiro metálico com chapas múltiplas MP 152 com revestimento em epóxi - D = 5,35 m - brita comercial</v>
          </cell>
          <cell r="C374" t="str">
            <v>m</v>
          </cell>
          <cell r="D374"/>
        </row>
        <row r="375">
          <cell r="A375">
            <v>605734</v>
          </cell>
          <cell r="B375" t="str">
            <v>Bueiro metálico com chapas múltiplas MP 152 com revestimento em epóxi - D = 5,70 m - brita comercial</v>
          </cell>
          <cell r="C375" t="str">
            <v>m</v>
          </cell>
          <cell r="D375"/>
        </row>
        <row r="376">
          <cell r="A376">
            <v>605735</v>
          </cell>
          <cell r="B376" t="str">
            <v>Bueiro metálico com chapas múltiplas MP 152 com revestimento em epóxi - D = 6,10 m - brita comercial</v>
          </cell>
          <cell r="C376" t="str">
            <v>m</v>
          </cell>
          <cell r="D376"/>
        </row>
        <row r="377">
          <cell r="A377">
            <v>605736</v>
          </cell>
          <cell r="B377" t="str">
            <v>Bueiro metálico com chapas múltiplas MP 152 com revestimento em epóxi - D = 6,50 m - brita comercial</v>
          </cell>
          <cell r="C377" t="str">
            <v>m</v>
          </cell>
          <cell r="D377"/>
        </row>
        <row r="378">
          <cell r="A378">
            <v>605737</v>
          </cell>
          <cell r="B378" t="str">
            <v>Bueiro metálico com chapas múltiplas MP 152 com revestimento em epóxi - D = 6,85 m - brita comercial</v>
          </cell>
          <cell r="C378" t="str">
            <v>m</v>
          </cell>
          <cell r="D378"/>
        </row>
        <row r="379">
          <cell r="A379">
            <v>605738</v>
          </cell>
          <cell r="B379" t="str">
            <v>Bueiro metálico com chapas múltiplas MP 152 com revestimento em epóxi - D = 7,25 m - brita comercial</v>
          </cell>
          <cell r="C379" t="str">
            <v>m</v>
          </cell>
          <cell r="D379"/>
        </row>
        <row r="380">
          <cell r="A380">
            <v>605739</v>
          </cell>
          <cell r="B380" t="str">
            <v>Bueiro metálico sem interrupção de tráfego com D = 1,20 m - chapa galvanizada - escavado em material de 1ª categoria - aterro ferroviário máximo = 12,9 m</v>
          </cell>
          <cell r="C380" t="str">
            <v>m</v>
          </cell>
          <cell r="D380"/>
        </row>
        <row r="381">
          <cell r="A381">
            <v>605740</v>
          </cell>
          <cell r="B381" t="str">
            <v>Bueiro metálico sem interrupção de tráfego com D = 1,40 m - chapa galvanizada - escavado em material de 1ª categoria - aterro ferroviário máximo = 11 m</v>
          </cell>
          <cell r="C381" t="str">
            <v>m</v>
          </cell>
          <cell r="D381"/>
        </row>
        <row r="382">
          <cell r="A382">
            <v>605741</v>
          </cell>
          <cell r="B382" t="str">
            <v>Bueiro metálico sem interrupção de tráfego com D = 1,60 m - chapa galvanizada - escavado em material de 1ª categoria - aterro ferroviário máximo = 9,6 m</v>
          </cell>
          <cell r="C382" t="str">
            <v>m</v>
          </cell>
          <cell r="D382"/>
        </row>
        <row r="383">
          <cell r="A383">
            <v>605742</v>
          </cell>
          <cell r="B383" t="str">
            <v>Bueiro metálico sem interrupção de tráfego com D = 1,80 m - chapa galvanizada - escavado em material de 1ª categoria - aterro ferroviário máximo = 8 m</v>
          </cell>
          <cell r="C383" t="str">
            <v>m</v>
          </cell>
          <cell r="D383"/>
        </row>
        <row r="384">
          <cell r="A384">
            <v>605743</v>
          </cell>
          <cell r="B384" t="str">
            <v>Bueiro metálico sem interrupção de tráfego com D = 2,00 m - chapa galvanizada - escavado em material de 1ª categoria - aterro ferroviário máximo = 6,9 m</v>
          </cell>
          <cell r="C384" t="str">
            <v>m</v>
          </cell>
          <cell r="D384"/>
        </row>
        <row r="385">
          <cell r="A385">
            <v>605744</v>
          </cell>
          <cell r="B385" t="str">
            <v>Bueiro metálico sem interrupção de tráfego com D = 2,20 m - chapa galvanizada - escavado em material de 1ª categoria - aterro ferroviário máximo = 7,9 m</v>
          </cell>
          <cell r="C385" t="str">
            <v>m</v>
          </cell>
          <cell r="D385"/>
        </row>
        <row r="386">
          <cell r="A386">
            <v>605745</v>
          </cell>
          <cell r="B386" t="str">
            <v>Bueiro metálico sem interrupção de tráfego com D = 2,40 m - chapa galvanizada - escavado em material de 1ª categoria - aterro ferroviário máximo = 7 m</v>
          </cell>
          <cell r="C386" t="str">
            <v>m</v>
          </cell>
          <cell r="D386"/>
        </row>
        <row r="387">
          <cell r="A387">
            <v>605746</v>
          </cell>
          <cell r="B387" t="str">
            <v>Bueiro metálico sem interrupção de tráfego com D = 2,60 m - chapa galvanizada - escavado em material de 1ª categoria - aterro ferroviário máximo = 6,4 m</v>
          </cell>
          <cell r="C387" t="str">
            <v>m</v>
          </cell>
          <cell r="D387"/>
        </row>
        <row r="388">
          <cell r="A388">
            <v>605747</v>
          </cell>
          <cell r="B388" t="str">
            <v>Bueiro metálico sem interrupção de tráfego com D = 2,80 m - chapa galvanizada - escavado em material de 1ª categoria - aterro ferroviário máximo = 5,5 m</v>
          </cell>
          <cell r="C388" t="str">
            <v>m</v>
          </cell>
          <cell r="D388"/>
        </row>
        <row r="389">
          <cell r="A389">
            <v>605748</v>
          </cell>
          <cell r="B389" t="str">
            <v>Bueiro metálico sem interrupção de tráfego com D = 3,00 m - chapa galvanizada - escavado em material de 1ª categoria - aterro ferroviário máximo = 4,7 m</v>
          </cell>
          <cell r="C389" t="str">
            <v>m</v>
          </cell>
          <cell r="D389"/>
        </row>
        <row r="390">
          <cell r="A390">
            <v>605771</v>
          </cell>
          <cell r="B390" t="str">
            <v>Bueiro metálico sem interrupção de tráfego com D = 3,20 m - chapa galvanizada - escavado em material de 1ª categoria - aterro ferroviário máximo = 4 m</v>
          </cell>
          <cell r="C390" t="str">
            <v>m</v>
          </cell>
          <cell r="D390"/>
        </row>
        <row r="391">
          <cell r="A391">
            <v>605772</v>
          </cell>
          <cell r="B391" t="str">
            <v>Bueiro metálico sem interrupção de tráfego com D = 3,40 m - chapa galvanizada - escavado em material de 1ª categoria - aterro ferroviário máximo = 7 m</v>
          </cell>
          <cell r="C391" t="str">
            <v>m</v>
          </cell>
          <cell r="D391"/>
        </row>
        <row r="392">
          <cell r="A392">
            <v>605773</v>
          </cell>
          <cell r="B392" t="str">
            <v>Bueiro metálico sem interrupção de tráfego com D = 3,60 m - chapa galvanizada - escavado em material de 1ª categoria - aterro ferroviário máximo = 6,6 m</v>
          </cell>
          <cell r="C392" t="str">
            <v>m</v>
          </cell>
          <cell r="D392"/>
        </row>
        <row r="393">
          <cell r="A393">
            <v>605774</v>
          </cell>
          <cell r="B393" t="str">
            <v>Bueiro metálico sem interrupção de tráfego com D = 3,80 m - chapa galvanizada - escavado em material de 1ª categoria - aterro ferroviário máximo = 6,2 m</v>
          </cell>
          <cell r="C393" t="str">
            <v>m</v>
          </cell>
          <cell r="D393"/>
        </row>
        <row r="394">
          <cell r="A394">
            <v>605775</v>
          </cell>
          <cell r="B394" t="str">
            <v>Bueiro metálico sem interrupção de tráfego com D = 4,00 m - chapa galvanizada - escavado em material de 1ª categoria - aterro ferroviário máximo = 5,1 m</v>
          </cell>
          <cell r="C394" t="str">
            <v>m</v>
          </cell>
          <cell r="D394"/>
        </row>
        <row r="395">
          <cell r="A395">
            <v>605776</v>
          </cell>
          <cell r="B395" t="str">
            <v>Bueiro metálico sem interrupção de tráfego com D = 4,20 m - chapa galvanizada - escavado em material de 1ª categoria - aterro ferroviário máximo = 4,8 m</v>
          </cell>
          <cell r="C395" t="str">
            <v>m</v>
          </cell>
          <cell r="D395"/>
        </row>
        <row r="396">
          <cell r="A396">
            <v>605777</v>
          </cell>
          <cell r="B396" t="str">
            <v>Bueiro metálico sem interrupção de tráfego com D = 4,40 m - chapa galvanizada - escavado em material de 1ª categoria - aterro ferroviário máximo = 4,2 m</v>
          </cell>
          <cell r="C396" t="str">
            <v>m</v>
          </cell>
          <cell r="D396"/>
        </row>
        <row r="397">
          <cell r="A397">
            <v>605778</v>
          </cell>
          <cell r="B397" t="str">
            <v>Bueiro metálico sem interrupção de tráfego com D = 4,60 m - chapa galvanizada - escavado em material de 1ª categoria - aterro ferroviário máximo = 4 m</v>
          </cell>
          <cell r="C397" t="str">
            <v>m</v>
          </cell>
          <cell r="D397"/>
        </row>
        <row r="398">
          <cell r="A398">
            <v>605779</v>
          </cell>
          <cell r="B398" t="str">
            <v>Bueiro metálico sem interrupção de tráfego com D = 4,80 m - chapa galvanizada - escavado em material de 1ª categoria - aterro ferroviário máximo = 5,1 m</v>
          </cell>
          <cell r="C398" t="str">
            <v>m</v>
          </cell>
          <cell r="D398"/>
        </row>
        <row r="399">
          <cell r="A399">
            <v>605780</v>
          </cell>
          <cell r="B399" t="str">
            <v>Bueiro metálico sem interrupção de tráfego com D = 5,00 m - chapa galvanizada - escavado em material de 1ª categoria - aterro ferroviário máximo = 4,8 m</v>
          </cell>
          <cell r="C399" t="str">
            <v>m</v>
          </cell>
          <cell r="D399"/>
        </row>
        <row r="400">
          <cell r="A400">
            <v>605781</v>
          </cell>
          <cell r="B400" t="str">
            <v>Bueiro metálico sem interrupção de tráfego com D = 1,20 m - chapa galvanizada - escavado em material de 2ª categoria - aterro ferroviário máximo = 12,9 m</v>
          </cell>
          <cell r="C400" t="str">
            <v>m</v>
          </cell>
          <cell r="D400"/>
        </row>
        <row r="401">
          <cell r="A401">
            <v>605782</v>
          </cell>
          <cell r="B401" t="str">
            <v>Bueiro metálico sem interrupção de tráfego com D = 1,40 m - chapa galvanizada - escavado em material de 2ª categoria - aterro ferroviário máximo = 11 m</v>
          </cell>
          <cell r="C401" t="str">
            <v>m</v>
          </cell>
          <cell r="D401"/>
        </row>
        <row r="402">
          <cell r="A402">
            <v>605783</v>
          </cell>
          <cell r="B402" t="str">
            <v>Bueiro metálico sem interrupção de tráfego com D = 1,60 m - chapa galvanizada - escavado em material de 2ª categoria - aterro ferroviário máximo = 9,6 m</v>
          </cell>
          <cell r="C402" t="str">
            <v>m</v>
          </cell>
          <cell r="D402"/>
        </row>
        <row r="403">
          <cell r="A403">
            <v>605784</v>
          </cell>
          <cell r="B403" t="str">
            <v>Bueiro metálico sem interrupção de tráfego com D = 1,80 m - chapa galvanizada - escavado em material de 2ª categoria - aterro ferroviário máximo = 8 m</v>
          </cell>
          <cell r="C403" t="str">
            <v>m</v>
          </cell>
          <cell r="D403"/>
        </row>
        <row r="404">
          <cell r="A404">
            <v>605785</v>
          </cell>
          <cell r="B404" t="str">
            <v>Bueiro metálico sem interrupção de tráfego com D = 2,00 m - chapa galvanizada - escavado em material de 2ª categoria - aterro ferroviário máximo = 6,9 m</v>
          </cell>
          <cell r="C404" t="str">
            <v>m</v>
          </cell>
          <cell r="D404"/>
        </row>
        <row r="405">
          <cell r="A405">
            <v>605787</v>
          </cell>
          <cell r="B405" t="str">
            <v>Bueiro metálico sem interrupção de tráfego com D = 2,20 m - chapa galvanizada - escavado em material de 2ª categoria - aterro ferroviário máximo = 7,9 m</v>
          </cell>
          <cell r="C405" t="str">
            <v>m</v>
          </cell>
          <cell r="D405"/>
        </row>
        <row r="406">
          <cell r="A406">
            <v>605788</v>
          </cell>
          <cell r="B406" t="str">
            <v>Bueiro metálico sem interrupção de tráfego com D = 2,40 m - chapa galvanizada - escavado em material de 2ª categoria - aterro ferroviário máximo = 7 m</v>
          </cell>
          <cell r="C406" t="str">
            <v>m</v>
          </cell>
          <cell r="D406"/>
        </row>
        <row r="407">
          <cell r="A407">
            <v>605789</v>
          </cell>
          <cell r="B407" t="str">
            <v>Bueiro metálico sem interrupção de tráfego com D = 2,60 m - chapa galvanizada - escavado em material de 2ª categoria - aterro ferroviário máximo = 6,4 m</v>
          </cell>
          <cell r="C407" t="str">
            <v>m</v>
          </cell>
          <cell r="D407"/>
        </row>
        <row r="408">
          <cell r="A408">
            <v>605790</v>
          </cell>
          <cell r="B408" t="str">
            <v>Bueiro metálico sem interrupção de tráfego com D = 2,80 m - chapa galvanizada - escavado em material de 2ª categoria - aterro ferroviário máximo = 5,5 m</v>
          </cell>
          <cell r="C408" t="str">
            <v>m</v>
          </cell>
          <cell r="D408"/>
        </row>
        <row r="409">
          <cell r="A409">
            <v>605804</v>
          </cell>
          <cell r="B409" t="str">
            <v>Bueiro metálico sem interrupção de tráfego com D = 3,00 m - chapa galvanizada - escavado em material de 2ª categoria - aterro ferroviário máximo = 4,7 m</v>
          </cell>
          <cell r="C409" t="str">
            <v>m</v>
          </cell>
          <cell r="D409"/>
        </row>
        <row r="410">
          <cell r="A410">
            <v>605805</v>
          </cell>
          <cell r="B410" t="str">
            <v>Bueiro metálico sem interrupção de tráfego com D = 3,20 m - chapa galvanizada - escavado em material de 2ª categoria - aterro ferroviário máximo = 4 m</v>
          </cell>
          <cell r="C410" t="str">
            <v>m</v>
          </cell>
          <cell r="D410"/>
        </row>
        <row r="411">
          <cell r="A411">
            <v>605806</v>
          </cell>
          <cell r="B411" t="str">
            <v>Bueiro metálico sem interrupção de tráfego com D = 3,40 m - chapa galvanizada - escavado em material de 2ª categoria - aterro ferroviário máximo = 7 m</v>
          </cell>
          <cell r="C411" t="str">
            <v>m</v>
          </cell>
          <cell r="D411"/>
        </row>
        <row r="412">
          <cell r="A412">
            <v>605807</v>
          </cell>
          <cell r="B412" t="str">
            <v>Bueiro metálico sem interrupção de tráfego com D = 3,60 m - chapa galvanizada - escavado em material de 2ª categoria - aterro ferroviário máximo = 6,6 m</v>
          </cell>
          <cell r="C412" t="str">
            <v>m</v>
          </cell>
          <cell r="D412"/>
        </row>
        <row r="413">
          <cell r="A413">
            <v>605808</v>
          </cell>
          <cell r="B413" t="str">
            <v>Bueiro metálico sem interrupção de tráfego com D = 3,80 m - chapa galvanizada - escavado em material de 2ª categoria - aterro ferroviário máximo = 6,2 m</v>
          </cell>
          <cell r="C413" t="str">
            <v>m</v>
          </cell>
          <cell r="D413"/>
        </row>
        <row r="414">
          <cell r="A414">
            <v>605809</v>
          </cell>
          <cell r="B414" t="str">
            <v>Bueiro metálico sem interrupção de tráfego com D = 4,00 m - chapa galvanizada - escavado em material de 2ª categoria - aterro ferroviário máximo = 5,1</v>
          </cell>
          <cell r="C414" t="str">
            <v>m</v>
          </cell>
          <cell r="D414"/>
        </row>
        <row r="415">
          <cell r="A415">
            <v>605810</v>
          </cell>
          <cell r="B415" t="str">
            <v>Bueiro metálico sem interrupção de tráfego com D = 4,20 m - chapa galvanizada - escavado em material de 2ª categoria - aterro ferroviário máximo = 4,8 m</v>
          </cell>
          <cell r="C415" t="str">
            <v>m</v>
          </cell>
          <cell r="D415"/>
        </row>
        <row r="416">
          <cell r="A416">
            <v>605811</v>
          </cell>
          <cell r="B416" t="str">
            <v>Bueiro metálico sem interrupção de tráfego com D = 4,40 m - chapa galvanizada - escavado em material de 2ª categoria - aterro ferroviário máximo = 4,2 m</v>
          </cell>
          <cell r="C416" t="str">
            <v>m</v>
          </cell>
          <cell r="D416"/>
        </row>
        <row r="417">
          <cell r="A417">
            <v>605812</v>
          </cell>
          <cell r="B417" t="str">
            <v>Bueiro metálico sem interrupção de tráfego com D = 4,60 m - chapa galvanizada - escavado em material de 2ª categoria - aterro ferroviário máximo = 4 m</v>
          </cell>
          <cell r="C417" t="str">
            <v>m</v>
          </cell>
          <cell r="D417"/>
        </row>
        <row r="418">
          <cell r="A418">
            <v>605813</v>
          </cell>
          <cell r="B418" t="str">
            <v>Bueiro metálico sem interrupção de tráfego com D = 4,80 m - chapa galvanizada - escavado em material de 2ª categoria - aterro ferroviário máximo = 5,1 m</v>
          </cell>
          <cell r="C418" t="str">
            <v>m</v>
          </cell>
          <cell r="D418"/>
        </row>
        <row r="419">
          <cell r="A419">
            <v>605814</v>
          </cell>
          <cell r="B419" t="str">
            <v>Bueiro metálico sem interrupção de tráfego com D = 5,00 m - chapa galvanizada - escavado em material de 2ª categoria - aterro ferroviário máximo = 4,8 m</v>
          </cell>
          <cell r="C419" t="str">
            <v>m</v>
          </cell>
          <cell r="D419"/>
        </row>
        <row r="420">
          <cell r="A420">
            <v>605815</v>
          </cell>
          <cell r="B420" t="str">
            <v>Bueiro metálico sem interrupção de tráfego com D = 1,20 m - chapa galvanizada - escavado em material de 3ª categoria - aterro ferroviário máximo = 12,9</v>
          </cell>
          <cell r="C420" t="str">
            <v>m</v>
          </cell>
          <cell r="D420"/>
        </row>
        <row r="421">
          <cell r="A421">
            <v>605816</v>
          </cell>
          <cell r="B421" t="str">
            <v>Bueiro metálico sem interrupção de tráfego com D = 1,40 m - chapa galvanizada - escavado em material de 3ª categoria - aterro ferroviário máximo = 11 m</v>
          </cell>
          <cell r="C421" t="str">
            <v>m</v>
          </cell>
          <cell r="D421"/>
        </row>
        <row r="422">
          <cell r="A422">
            <v>605817</v>
          </cell>
          <cell r="B422" t="str">
            <v>Bueiro metálico sem interrupção de tráfego com D = 1,60 m - chapa galvanizada - escavado em material de 3ª categoria - aterro ferroviário máximo = 9,6 m</v>
          </cell>
          <cell r="C422" t="str">
            <v>m</v>
          </cell>
          <cell r="D422"/>
        </row>
        <row r="423">
          <cell r="A423">
            <v>605818</v>
          </cell>
          <cell r="B423" t="str">
            <v>Bueiro metálico sem interrupção de tráfego com D = 1,80 m - chapa galvanizada - escavado em material de 3ª categoria - aterro ferroviário máximo = 8 m</v>
          </cell>
          <cell r="C423" t="str">
            <v>m</v>
          </cell>
          <cell r="D423"/>
        </row>
        <row r="424">
          <cell r="A424">
            <v>605819</v>
          </cell>
          <cell r="B424" t="str">
            <v>Bueiro metálico sem interrupção de tráfego com D = 2,00 m - chapa galvanizada - escavado em material de 3ª categoria - aterro ferroviário máximo = 6,9 m</v>
          </cell>
          <cell r="C424" t="str">
            <v>m</v>
          </cell>
          <cell r="D424"/>
        </row>
        <row r="425">
          <cell r="A425">
            <v>605820</v>
          </cell>
          <cell r="B425" t="str">
            <v>Bueiro metálico sem interrupção de tráfego com D = 2,20 m - chapa galvanizada - escavado em material de 3ª categoria - aterro ferroviário máximo = 7,9 m</v>
          </cell>
          <cell r="C425" t="str">
            <v>m</v>
          </cell>
          <cell r="D425"/>
        </row>
        <row r="426">
          <cell r="A426">
            <v>605821</v>
          </cell>
          <cell r="B426" t="str">
            <v>Bueiro metálico sem interrupção de tráfego com D = 2,40 m - chapa galvanizada - escavado em material de 3ª categoria - aterro ferroviário máximo = 7 m</v>
          </cell>
          <cell r="C426" t="str">
            <v>m</v>
          </cell>
          <cell r="D426"/>
        </row>
        <row r="427">
          <cell r="A427">
            <v>605822</v>
          </cell>
          <cell r="B427" t="str">
            <v>Bueiro metálico sem interrupção de tráfego com D = 2,60 m - chapa galvanizada - escavado em material de 3ª categoria - aterro ferroviário máximo = 6,4 m</v>
          </cell>
          <cell r="C427" t="str">
            <v>m</v>
          </cell>
          <cell r="D427"/>
        </row>
        <row r="428">
          <cell r="A428">
            <v>605823</v>
          </cell>
          <cell r="B428" t="str">
            <v>Bueiro metálico sem interrupção de tráfego com D = 2,80 m - chapa galvanizada - escavado em material de 3ª categoria - aterro ferroviário máximo = 5,5 m</v>
          </cell>
          <cell r="C428" t="str">
            <v>m</v>
          </cell>
          <cell r="D428"/>
        </row>
        <row r="429">
          <cell r="A429">
            <v>605824</v>
          </cell>
          <cell r="B429" t="str">
            <v>Bueiro metálico sem interrupção de tráfego com D = 3,00 m - chapa galvanizada - escavado em material de 3ª categoria - aterro ferroviário máximo = 4,7 m</v>
          </cell>
          <cell r="C429" t="str">
            <v>m</v>
          </cell>
          <cell r="D429"/>
        </row>
        <row r="430">
          <cell r="A430">
            <v>605825</v>
          </cell>
          <cell r="B430" t="str">
            <v>Bueiro metálico sem interrupção de tráfego com D = 3,20 m - chapa galvanizada - escavado em material de 3ª categoria - aterro ferroviário máximo = 4 m</v>
          </cell>
          <cell r="C430" t="str">
            <v>m</v>
          </cell>
          <cell r="D430"/>
        </row>
        <row r="431">
          <cell r="A431">
            <v>605826</v>
          </cell>
          <cell r="B431" t="str">
            <v>Bueiro metálico sem interrupção de tráfego com D = 3,40 m - chapa galvanizada - escavado em material de 3ª categoria - aterro ferroviário máximo = 7 m</v>
          </cell>
          <cell r="C431" t="str">
            <v>m</v>
          </cell>
          <cell r="D431"/>
        </row>
        <row r="432">
          <cell r="A432">
            <v>605827</v>
          </cell>
          <cell r="B432" t="str">
            <v>Bueiro metálico sem interrupção de tráfego com D = 3,60 m - chapa galvanizada - escavado em material de 3ª categoria - aterro ferroviário máximo = 6,6 m</v>
          </cell>
          <cell r="C432" t="str">
            <v>m</v>
          </cell>
          <cell r="D432"/>
        </row>
        <row r="433">
          <cell r="A433">
            <v>605828</v>
          </cell>
          <cell r="B433" t="str">
            <v>Bueiro metálico sem interrupção de tráfego com D = 3,80 m - chapa galvanizada - escavado em material de 3ª categoria - aterro ferroviário máximo = 6,2 m</v>
          </cell>
          <cell r="C433" t="str">
            <v>m</v>
          </cell>
          <cell r="D433"/>
        </row>
        <row r="434">
          <cell r="A434">
            <v>605829</v>
          </cell>
          <cell r="B434" t="str">
            <v>Bueiro metálico sem interrupção de tráfego com D = 4,00 m - chapa galvanizada - escavado em material de 3ª categoria - aterro ferroviário máximo = 5,1 m</v>
          </cell>
          <cell r="C434" t="str">
            <v>m</v>
          </cell>
          <cell r="D434"/>
        </row>
        <row r="435">
          <cell r="A435">
            <v>605830</v>
          </cell>
          <cell r="B435" t="str">
            <v>Bueiro metálico sem interrupção de tráfego com D = 4,20 m - chapa galvanizada - escavado em material de 3ª categoria - aterro ferroviário máximo = 4,8 m</v>
          </cell>
          <cell r="C435" t="str">
            <v>m</v>
          </cell>
          <cell r="D435"/>
        </row>
        <row r="436">
          <cell r="A436">
            <v>605831</v>
          </cell>
          <cell r="B436" t="str">
            <v>Bueiro metálico sem interrupção de tráfego com D = 4,40 m - chapa galvanizada - escavado em material de 3ª categoria - aterro ferroviário máximo = 4,2 m</v>
          </cell>
          <cell r="C436" t="str">
            <v>m</v>
          </cell>
          <cell r="D436"/>
        </row>
        <row r="437">
          <cell r="A437">
            <v>605832</v>
          </cell>
          <cell r="B437" t="str">
            <v>Bueiro metálico sem interrupção de tráfego com D = 4,60 m - chapa galvanizada - escavado em material de 3ª categoria - aterro ferroviário máximo = 4 m</v>
          </cell>
          <cell r="C437" t="str">
            <v>m</v>
          </cell>
          <cell r="D437"/>
        </row>
        <row r="438">
          <cell r="A438">
            <v>605833</v>
          </cell>
          <cell r="B438" t="str">
            <v>Bueiro metálico sem interrupção de tráfego com D = 4,80 m - chapa galvanizada - escavado em material de 3ª categoria - aterro ferroviário máximo = 5,1 m</v>
          </cell>
          <cell r="C438" t="str">
            <v>m</v>
          </cell>
          <cell r="D438"/>
        </row>
        <row r="439">
          <cell r="A439">
            <v>605834</v>
          </cell>
          <cell r="B439" t="str">
            <v>Bueiro metálico sem interrupção de tráfego com D = 5,00 m - chapa galvanizada - escavado em material de 3ª categoria - aterro ferroviário máximo = 4,8 m</v>
          </cell>
          <cell r="C439" t="str">
            <v>m</v>
          </cell>
          <cell r="D439"/>
        </row>
        <row r="440">
          <cell r="A440">
            <v>605835</v>
          </cell>
          <cell r="B440" t="str">
            <v>Bueiro metálico sem interrupção de tráfego com D = 1,20 m - chapa com epóxi - escavado em material de 1ª categoria - aterro ferroviário máximo = 12,9 m</v>
          </cell>
          <cell r="C440" t="str">
            <v>m</v>
          </cell>
          <cell r="D440"/>
        </row>
        <row r="441">
          <cell r="A441">
            <v>605836</v>
          </cell>
          <cell r="B441" t="str">
            <v>Bueiro metálico sem interrupção de tráfego com D = 1,40 m - chapa com epóxi - escavado em material de 1ª categoria - aterro ferroviário máximo = 11 m</v>
          </cell>
          <cell r="C441" t="str">
            <v>m</v>
          </cell>
          <cell r="D441"/>
        </row>
        <row r="442">
          <cell r="A442">
            <v>605837</v>
          </cell>
          <cell r="B442" t="str">
            <v>Bueiro metálico sem interrupção de tráfego com D = 1,60 m - chapa com epóxi - escavado em material de 1ª categoria - aterro ferroviário máximo = 9,6 m</v>
          </cell>
          <cell r="C442" t="str">
            <v>m</v>
          </cell>
          <cell r="D442"/>
        </row>
        <row r="443">
          <cell r="A443">
            <v>605838</v>
          </cell>
          <cell r="B443" t="str">
            <v>Bueiro metálico sem interrupção de tráfego com D = 1,80 m - chapa com epóxi - escavado em material de 1ª categoria - aterro ferroviário máximo = 8 m</v>
          </cell>
          <cell r="C443" t="str">
            <v>m</v>
          </cell>
          <cell r="D443"/>
        </row>
        <row r="444">
          <cell r="A444">
            <v>605839</v>
          </cell>
          <cell r="B444" t="str">
            <v>Bueiro metálico sem interrupção de tráfego com D = 2,00 m - chapa com epóxi - escavado em material de 1ª categoria - aterro ferroviário máximo = 6,9 m</v>
          </cell>
          <cell r="C444" t="str">
            <v>m</v>
          </cell>
          <cell r="D444"/>
        </row>
        <row r="445">
          <cell r="A445">
            <v>605840</v>
          </cell>
          <cell r="B445" t="str">
            <v>Bueiro metálico sem interrupção de tráfego com D = 2,20 m - chapa com epóxi - escavado em material de 1ª categoria - aterro ferroviário máximo = 7,9 m</v>
          </cell>
          <cell r="C445" t="str">
            <v>m</v>
          </cell>
          <cell r="D445"/>
        </row>
        <row r="446">
          <cell r="A446">
            <v>605841</v>
          </cell>
          <cell r="B446" t="str">
            <v>Bueiro metálico sem interrupção de tráfego com D = 2,40 m - chapa com epóxi - escavado em material de 1ª categoria - aterro ferroviário máximo = 7 m</v>
          </cell>
          <cell r="C446" t="str">
            <v>m</v>
          </cell>
          <cell r="D446"/>
        </row>
        <row r="447">
          <cell r="A447">
            <v>605842</v>
          </cell>
          <cell r="B447" t="str">
            <v>Bueiro metálico sem interrupção de tráfego com D = 2,60 m - chapa com epóxi - escavado em material de 1ª categoria - aterro ferroviário máximo = 6,4 m</v>
          </cell>
          <cell r="C447" t="str">
            <v>m</v>
          </cell>
          <cell r="D447"/>
        </row>
        <row r="448">
          <cell r="A448">
            <v>605843</v>
          </cell>
          <cell r="B448" t="str">
            <v>Bueiro metálico sem interrupção de tráfego com D = 2,80 m - chapa com epóxi - escavado em material de 1ª categoria - aterro ferroviário máximo = 5,5 m</v>
          </cell>
          <cell r="C448" t="str">
            <v>m</v>
          </cell>
          <cell r="D448"/>
        </row>
        <row r="449">
          <cell r="A449">
            <v>605844</v>
          </cell>
          <cell r="B449" t="str">
            <v>Bueiro metálico sem interrupção de tráfego com D = 3,00 m - chapa com epóxi - escavado em material de 1ª categoria - aterro ferroviário máximo = 4,7 m</v>
          </cell>
          <cell r="C449" t="str">
            <v>m</v>
          </cell>
          <cell r="D449"/>
        </row>
        <row r="450">
          <cell r="A450">
            <v>605845</v>
          </cell>
          <cell r="B450" t="str">
            <v>Bueiro metálico sem interrupção de tráfego com D = 3,20 m - chapa com epóxi - escavado em material de 1ª categoria - aterro ferroviário máximo = 4 m</v>
          </cell>
          <cell r="C450" t="str">
            <v>m</v>
          </cell>
          <cell r="D450"/>
        </row>
        <row r="451">
          <cell r="A451">
            <v>605850</v>
          </cell>
          <cell r="B451" t="str">
            <v>Bueiro metálico sem interrupção de tráfego com D = 1,20 m - chapa com epóxi - escavado em material de 2ª categoria - aterro ferroviário máximo = 12,9 m</v>
          </cell>
          <cell r="C451" t="str">
            <v>m</v>
          </cell>
          <cell r="D451"/>
        </row>
        <row r="452">
          <cell r="A452">
            <v>605851</v>
          </cell>
          <cell r="B452" t="str">
            <v>Bueiro metálico sem interrupção de tráfego com D = 1,40 m - chapa com epóxi - escavado em material de 2ª categoria - aterro ferroviário máximo = 11 m</v>
          </cell>
          <cell r="C452" t="str">
            <v>m</v>
          </cell>
          <cell r="D452"/>
        </row>
        <row r="453">
          <cell r="A453">
            <v>605852</v>
          </cell>
          <cell r="B453" t="str">
            <v>Bueiro metálico sem interrupção de tráfego com D = 1,60 m - chapa com epóxi - escavado em material de 2ª categoria - aterro ferroviário máximo = 9,6 m</v>
          </cell>
          <cell r="C453" t="str">
            <v>m</v>
          </cell>
          <cell r="D453"/>
        </row>
        <row r="454">
          <cell r="A454">
            <v>605853</v>
          </cell>
          <cell r="B454" t="str">
            <v>Bueiro metálico sem interrupção de tráfego com D = 1,80 m - chapa com epóxi - escavado em material de 2ª categoria - aterro ferroviário máximo = 8 m</v>
          </cell>
          <cell r="C454" t="str">
            <v>m</v>
          </cell>
          <cell r="D454"/>
        </row>
        <row r="455">
          <cell r="A455">
            <v>605854</v>
          </cell>
          <cell r="B455" t="str">
            <v>Bueiro metálico sem interrupção de tráfego com D = 2,00 m - chapa com epóxi - escavado em material de 2ª categoria - aterro ferroviário máximo = 6,9 m</v>
          </cell>
          <cell r="C455" t="str">
            <v>m</v>
          </cell>
          <cell r="D455"/>
        </row>
        <row r="456">
          <cell r="A456">
            <v>605855</v>
          </cell>
          <cell r="B456" t="str">
            <v>Bueiro metálico sem interrupção de tráfego com D = 2,20 m - chapa com epóxi - escavado em material de 2ª categoria - aterro ferroviário máximo = 7,9 m</v>
          </cell>
          <cell r="C456" t="str">
            <v>m</v>
          </cell>
          <cell r="D456"/>
        </row>
        <row r="457">
          <cell r="A457">
            <v>605856</v>
          </cell>
          <cell r="B457" t="str">
            <v>Bueiro metálico sem interrupção de tráfego com D = 2,40 m - chapa com epóxi - escavado em material de 2ª categoria - aterro ferroviário máximo = 7 m</v>
          </cell>
          <cell r="C457" t="str">
            <v>m</v>
          </cell>
          <cell r="D457"/>
        </row>
        <row r="458">
          <cell r="A458">
            <v>605857</v>
          </cell>
          <cell r="B458" t="str">
            <v>Bueiro metálico sem interrupção de tráfego com D = 2,60 m - chapa com epóxi - escavado em material de 2ª categoria - aterro ferroviário máximo = 6,4 m</v>
          </cell>
          <cell r="C458" t="str">
            <v>m</v>
          </cell>
          <cell r="D458"/>
        </row>
        <row r="459">
          <cell r="A459">
            <v>605858</v>
          </cell>
          <cell r="B459" t="str">
            <v>Bueiro metálico sem interrupção de tráfego com D = 2,80 m - chapa com epóxi - escavado em material de 2ª categoria - aterro ferroviário máximo = 5,5 m</v>
          </cell>
          <cell r="C459" t="str">
            <v>m</v>
          </cell>
          <cell r="D459"/>
        </row>
        <row r="460">
          <cell r="A460">
            <v>605887</v>
          </cell>
          <cell r="B460" t="str">
            <v>Bueiro metálico sem interrupção de tráfego com D = 3,00 m - chapa com epóxi - escavado em material de 2ª categoria - aterro ferroviário máximo = 4,7 m</v>
          </cell>
          <cell r="C460" t="str">
            <v>m</v>
          </cell>
          <cell r="D460"/>
        </row>
        <row r="461">
          <cell r="A461">
            <v>605888</v>
          </cell>
          <cell r="B461" t="str">
            <v>Bueiro metálico sem interrupção de tráfego com D = 3,20 m - chapa com epóxi - escavado em material de 2ª categoria - aterro ferroviário máximo = 4 m</v>
          </cell>
          <cell r="C461" t="str">
            <v>m</v>
          </cell>
          <cell r="D461"/>
        </row>
        <row r="462">
          <cell r="A462">
            <v>605889</v>
          </cell>
          <cell r="B462" t="str">
            <v>Bueiro metálico sem interrupção de tráfego com D = 1,20 m - chapa com epóxi - escavado em material de 3ª categoria - aterro ferroviário máximo = 12,9 m</v>
          </cell>
          <cell r="C462" t="str">
            <v>m</v>
          </cell>
          <cell r="D462"/>
        </row>
        <row r="463">
          <cell r="A463">
            <v>605890</v>
          </cell>
          <cell r="B463" t="str">
            <v>Bueiro metálico sem interrupção de tráfego com D = 1,40 m - chapa com epóxi - escavado em material de 3ª categoria - aterro ferroviário máximo = 11 m</v>
          </cell>
          <cell r="C463" t="str">
            <v>m</v>
          </cell>
          <cell r="D463"/>
        </row>
        <row r="464">
          <cell r="A464">
            <v>605891</v>
          </cell>
          <cell r="B464" t="str">
            <v>Bueiro metálico sem interrupção de tráfego com D = 1,60 m - chapa com epóxi - escavado em material de 3ª categoria - aterro ferroviário máximo = 9,6 m</v>
          </cell>
          <cell r="C464" t="str">
            <v>m</v>
          </cell>
          <cell r="D464"/>
        </row>
        <row r="465">
          <cell r="A465">
            <v>605892</v>
          </cell>
          <cell r="B465" t="str">
            <v>Bueiro metálico sem interrupção de tráfego com D = 1,80 m - chapa com epóxi - escavado em material de 3ª categoria - aterro ferroviário máximo = 8 m</v>
          </cell>
          <cell r="C465" t="str">
            <v>m</v>
          </cell>
          <cell r="D465"/>
        </row>
        <row r="466">
          <cell r="A466">
            <v>605893</v>
          </cell>
          <cell r="B466" t="str">
            <v>Bueiro metálico sem interrupção de tráfego com D = 2,00 m - chapa com epóxi - escavado em material de 3ª categoria - aterro ferroviário máximo = 6,9 m</v>
          </cell>
          <cell r="C466" t="str">
            <v>m</v>
          </cell>
          <cell r="D466"/>
        </row>
        <row r="467">
          <cell r="A467">
            <v>605898</v>
          </cell>
          <cell r="B467" t="str">
            <v>Bueiro metálico sem interrupção de tráfego com D = 2,20 m - chapa com epóxi - escavado em material de 3ª categoria - aterro ferroviário máximo = 7,9 m</v>
          </cell>
          <cell r="C467" t="str">
            <v>m</v>
          </cell>
          <cell r="D467"/>
        </row>
        <row r="468">
          <cell r="A468">
            <v>605899</v>
          </cell>
          <cell r="B468" t="str">
            <v>Bueiro metálico sem interrupção de tráfego com D = 2,40 m - chapa com epóxi - escavado em material de 3ª categoria - aterro ferroviário máximo = 7 m</v>
          </cell>
          <cell r="C468" t="str">
            <v>m</v>
          </cell>
          <cell r="D468"/>
        </row>
        <row r="469">
          <cell r="A469">
            <v>605900</v>
          </cell>
          <cell r="B469" t="str">
            <v>Bueiro metálico sem interrupção de tráfego com D = 2,60 m - chapa com epóxi - escavado em material de 3ª categoria - aterro ferroviário máximo = 6,4 m</v>
          </cell>
          <cell r="C469" t="str">
            <v>m</v>
          </cell>
          <cell r="D469"/>
        </row>
        <row r="470">
          <cell r="A470">
            <v>605901</v>
          </cell>
          <cell r="B470" t="str">
            <v>Bueiro metálico sem interrupção de tráfego com D = 2,80 m - chapa com epóxi - escavado em material de 3ª categoria - aterro ferroviário máximo = 5,5 m</v>
          </cell>
          <cell r="C470" t="str">
            <v>m</v>
          </cell>
          <cell r="D470"/>
        </row>
        <row r="471">
          <cell r="A471">
            <v>605902</v>
          </cell>
          <cell r="B471" t="str">
            <v>Bueiro metálico sem interrupção de tráfego com D = 3,00 m - chapa com epóxi - escavado em material de 3ª categoria - aterro ferroviário máximo = 4,7 m</v>
          </cell>
          <cell r="C471" t="str">
            <v>m</v>
          </cell>
          <cell r="D471"/>
        </row>
        <row r="472">
          <cell r="A472">
            <v>605903</v>
          </cell>
          <cell r="B472" t="str">
            <v>Bueiro metálico sem interrupção de tráfego com D = 3,20 m - chapa com epóxi - escavado em material de 3ª categoria - aterro ferroviário máximo = 4 m</v>
          </cell>
          <cell r="C472" t="str">
            <v>m</v>
          </cell>
          <cell r="D472"/>
        </row>
        <row r="473">
          <cell r="A473">
            <v>606343</v>
          </cell>
          <cell r="B473" t="str">
            <v>Bueiro metálico com chapas múltiplas MP 152 galvanizadas - lenticular - vão = 1,95 m e altura = 1,4m - aterro rodoviário mínimo = 0,6 m e máximo = 8,4 m - brita produzida</v>
          </cell>
          <cell r="C473" t="str">
            <v>m</v>
          </cell>
          <cell r="D473"/>
        </row>
        <row r="474">
          <cell r="A474">
            <v>606344</v>
          </cell>
          <cell r="B474" t="str">
            <v>Bueiro metálico com chapas múltiplas MP 152 galvanizadas - lenticular - vão = 2,15 m e altura = 1,5 m - aterro rodoviário mínimo = 0,6 m e máximo = 7,5 m - brita produzida</v>
          </cell>
          <cell r="C474" t="str">
            <v>m</v>
          </cell>
          <cell r="D474"/>
        </row>
        <row r="475">
          <cell r="A475">
            <v>606345</v>
          </cell>
          <cell r="B475" t="str">
            <v>Bueiro metálico com chapas múltiplas MP 152 galvanizadas - lenticular - vão = 2,3 m e altura = 1,6 m - aterro rodoviário mínimo = 0,6 m e máximo = 7,2 m - brita produzida</v>
          </cell>
          <cell r="C475" t="str">
            <v>m</v>
          </cell>
          <cell r="D475"/>
        </row>
        <row r="476">
          <cell r="A476">
            <v>606346</v>
          </cell>
          <cell r="B476" t="str">
            <v>Bueiro metálico com chapas múltiplas MP 152 galvanizadas - lenticular - vão = 2,55 m e altura = 1,65 m - aterro rodoviário mínimo = 0,6 m e máximo = 6,5 m - brita produzida</v>
          </cell>
          <cell r="C476" t="str">
            <v>m</v>
          </cell>
          <cell r="D476"/>
        </row>
        <row r="477">
          <cell r="A477">
            <v>606347</v>
          </cell>
          <cell r="B477" t="str">
            <v>Bueiro metálico com chapas múltiplas MP 152 galvanizadas - lenticular - vão = 2,7 m e altura = 1,85 m - aterro rodoviário mínimo = 0,6 m e máximo = 6,6 m - brita produzida</v>
          </cell>
          <cell r="C477" t="str">
            <v>m</v>
          </cell>
          <cell r="D477"/>
        </row>
        <row r="478">
          <cell r="A478">
            <v>606348</v>
          </cell>
          <cell r="B478" t="str">
            <v>Bueiro metálico com chapas múltiplas MP 152 galvanizadas - lenticular - vão = 2,75 m e altura = 1,9 m - aterro rodoviário mínimo = 0,6 m e máximo = 6,5 m - brita produzida</v>
          </cell>
          <cell r="C478" t="str">
            <v>m</v>
          </cell>
          <cell r="D478"/>
        </row>
        <row r="479">
          <cell r="A479">
            <v>606349</v>
          </cell>
          <cell r="B479" t="str">
            <v>Bueiro metálico com chapas múltiplas MP 152 galvanizadas - lenticular - vão = 3 m e altura = 2 m - aterro rodoviário mínimo = 0,6 m e máximo = 6 m - brita produzida</v>
          </cell>
          <cell r="C479" t="str">
            <v>m</v>
          </cell>
          <cell r="D479"/>
        </row>
        <row r="480">
          <cell r="A480">
            <v>606350</v>
          </cell>
          <cell r="B480" t="str">
            <v>Bueiro metálico com chapas múltiplas MP 152 galvanizadas - lenticular - vão = 3,2 m e altura = 2,1 m - aterro rodoviário mínimo = 0,6 m e máximo = 5,6 m - brita produzida</v>
          </cell>
          <cell r="C480" t="str">
            <v>m</v>
          </cell>
          <cell r="D480"/>
        </row>
        <row r="481">
          <cell r="A481">
            <v>606351</v>
          </cell>
          <cell r="B481" t="str">
            <v>Bueiro metálico com chapas múltiplas MP 152 galvanizadas - lenticular - vão = 3,35 m e altura = 2,15 m - aterro rodoviário mínimo = 0,6 m e máximo = 5,3 m - brita produzida</v>
          </cell>
          <cell r="C481" t="str">
            <v>m</v>
          </cell>
          <cell r="D481"/>
        </row>
        <row r="482">
          <cell r="A482">
            <v>606352</v>
          </cell>
          <cell r="B482" t="str">
            <v>Bueiro metálico com chapas múltiplas MP 152 galvanizadas - lenticular - vão = 3,55 m e altura = 2,25 m - aterro rodoviário mínimo = 0,6 m e máximo = 5 m - brita produzida</v>
          </cell>
          <cell r="C482" t="str">
            <v>m</v>
          </cell>
          <cell r="D482"/>
        </row>
        <row r="483">
          <cell r="A483">
            <v>606353</v>
          </cell>
          <cell r="B483" t="str">
            <v>Bueiro metálico com chapas múltiplas MP 152 galvanizadas - lenticular - vão = 3,7 m e altura = 2,35 m - aterro rodoviário mínimo = 0,6 m e máximo = 4,9 m - brita produzida</v>
          </cell>
          <cell r="C483" t="str">
            <v>m</v>
          </cell>
          <cell r="D483"/>
        </row>
        <row r="484">
          <cell r="A484">
            <v>606354</v>
          </cell>
          <cell r="B484" t="str">
            <v>Bueiro metálico com chapas múltiplas MP 152 galvanizadas - lenticular - vão = 3,9 m e altura = 2,45 m - aterro rodoviário mínimo = 0,6 m e máximo = 4,6 m - brita produzida</v>
          </cell>
          <cell r="C484" t="str">
            <v>m</v>
          </cell>
          <cell r="D484"/>
        </row>
        <row r="485">
          <cell r="A485">
            <v>606355</v>
          </cell>
          <cell r="B485" t="str">
            <v>Bueiro metálico com chapas múltiplas MP 152 galvanizadas - lenticular - vão = 4 m e altura = 2,55 m - aterro rodoviário mínimo = 0,6 m e máximo = 4,5m - brita produzida</v>
          </cell>
          <cell r="C485" t="str">
            <v>m</v>
          </cell>
          <cell r="D485"/>
        </row>
        <row r="486">
          <cell r="A486">
            <v>606356</v>
          </cell>
          <cell r="B486" t="str">
            <v>Bueiro metálico com chapas múltiplas MP 152 galvanizadas - lenticular - vão = 4,15 m e altura = 2,8 m - aterro rodoviário mínimo = 0,6 m e máximo = 6,8 m - brita produzida</v>
          </cell>
          <cell r="C486" t="str">
            <v>m</v>
          </cell>
          <cell r="D486"/>
        </row>
        <row r="487">
          <cell r="A487">
            <v>606357</v>
          </cell>
          <cell r="B487" t="str">
            <v>Bueiro metálico com chapas múltiplas MP 152 galvanizadas - lenticular - vão = 4,4 m e altura = 2,9 m - aterro rodoviário mínimo = 0,6 m e máximo = 6,4 m - brita produzida</v>
          </cell>
          <cell r="C487" t="str">
            <v>m</v>
          </cell>
          <cell r="D487"/>
        </row>
        <row r="488">
          <cell r="A488">
            <v>606358</v>
          </cell>
          <cell r="B488" t="str">
            <v>Bueiro metálico com chapas múltiplas MP 152 galvanizadas - lenticular - vão = 4,6 m e altura = 3 m - aterro rodoviário mínimo = 0,6 m e máximo = 6,1 m - brita produzida</v>
          </cell>
          <cell r="C488" t="str">
            <v>m</v>
          </cell>
          <cell r="D488"/>
        </row>
        <row r="489">
          <cell r="A489">
            <v>606359</v>
          </cell>
          <cell r="B489" t="str">
            <v>Bueiro metálico com chapas múltiplas MP 152 galvanizadas - lenticular - vão = 4,8 m e altura = 3,05 m - aterro rodoviário mínimo = 0,6 m e máximo = 5,8 m - brita produzida</v>
          </cell>
          <cell r="C489" t="str">
            <v>m</v>
          </cell>
          <cell r="D489"/>
        </row>
        <row r="490">
          <cell r="A490">
            <v>606360</v>
          </cell>
          <cell r="B490" t="str">
            <v>Bueiro metálico com chapas múltiplas MP 152 galvanizadas - lenticular - vão = 5,05 m e altura = 3,15m - aterro rodoviário mínimo = 0,9 m e máximo = 5,5 m - brita produzida</v>
          </cell>
          <cell r="C490" t="str">
            <v>m</v>
          </cell>
          <cell r="D490"/>
        </row>
        <row r="491">
          <cell r="A491">
            <v>606361</v>
          </cell>
          <cell r="B491" t="str">
            <v>Bueiro metálico com chapas múltiplas MP 152 galvanizadas - lenticular - vão = 5,25 m e altura = 3,25 m - aterro rodoviário mínimo = 0,9 m e máximo = 5,3 m - brita produzida</v>
          </cell>
          <cell r="C491" t="str">
            <v>m</v>
          </cell>
          <cell r="D491"/>
        </row>
        <row r="492">
          <cell r="A492">
            <v>606362</v>
          </cell>
          <cell r="B492" t="str">
            <v>Bueiro metálico com chapas múltiplas MP 152 galvanizadas - lenticular - vão = 5,45 m e altura = 3,35 m - aterro rodoviário mínimo = 0,9 m e máximo = 5,1 m - brita produzida</v>
          </cell>
          <cell r="C492" t="str">
            <v>m</v>
          </cell>
          <cell r="D492"/>
        </row>
        <row r="493">
          <cell r="A493">
            <v>606363</v>
          </cell>
          <cell r="B493" t="str">
            <v>Bueiro metálico com chapas múltiplas MP 152 galvanizadas - lenticular - vão = 5,6 m e altura = 3,4 m - aterro rodoviário mínimo = 0,9 m e máximo = 4,9 m - brita produzida</v>
          </cell>
          <cell r="C493" t="str">
            <v>m</v>
          </cell>
          <cell r="D493"/>
        </row>
        <row r="494">
          <cell r="A494">
            <v>606364</v>
          </cell>
          <cell r="B494" t="str">
            <v>Bueiro metálico com chapas múltiplas MP 152 galvanizadas - lenticular - vão = 5,8 m e altura = 3,5 m - aterro rodoviário mínimo = 0,9 m e máximo = 4,7 m - brita produzida</v>
          </cell>
          <cell r="C494" t="str">
            <v>m</v>
          </cell>
          <cell r="D494"/>
        </row>
        <row r="495">
          <cell r="A495">
            <v>606365</v>
          </cell>
          <cell r="B495" t="str">
            <v>Bueiro metálico com chapas múltiplas MP 152 galvanizadas - lenticular - vão = 5,9 m e altura =3,55 m - aterro rodoviário mínimo = 0,9 m e máximo = 4,7 m - brita produzida</v>
          </cell>
          <cell r="C495" t="str">
            <v>m</v>
          </cell>
          <cell r="D495"/>
        </row>
        <row r="496">
          <cell r="A496">
            <v>606366</v>
          </cell>
          <cell r="B496" t="str">
            <v>Bueiro metálico com chapas múltiplas MP 152 galvanizadas - lenticular - vão = 6,1 m e altura = 3,65 m - aterro rodoviário mínimo = 0,9 m e máximo = 4,5 m - brita produzida</v>
          </cell>
          <cell r="C496" t="str">
            <v>m</v>
          </cell>
          <cell r="D496"/>
        </row>
        <row r="497">
          <cell r="A497">
            <v>606367</v>
          </cell>
          <cell r="B497" t="str">
            <v>Bueiro metálico com chapas múltiplas MP 152 galvanizadas - lenticular - vão = 6,25 m e altura = 3,65 m - aterro rodoviário mínimo = 0,9 m e máximo = 4,3 m - brita produzida</v>
          </cell>
          <cell r="C497" t="str">
            <v>m</v>
          </cell>
          <cell r="D497"/>
        </row>
        <row r="498">
          <cell r="A498">
            <v>606368</v>
          </cell>
          <cell r="B498" t="str">
            <v>Bueiro metálico com chapas múltiplas MP 152 galvanizadas - lenticular - vão = 6,4 m e altura = 3,75 m - aterro rodoviário mínimo = 0,9 m e máximo = 4,3 m - brita produzida</v>
          </cell>
          <cell r="C498" t="str">
            <v>m</v>
          </cell>
          <cell r="D498"/>
        </row>
        <row r="499">
          <cell r="A499">
            <v>606369</v>
          </cell>
          <cell r="B499" t="str">
            <v>Bueiro metálico com chapas múltiplas MP 152 galvanizadas - lenticular - vão = 6,6 m e altura = 3,85 m - aterro rodoviário mínimo = 0,9 m e máximo = 4,1 m - brita produzida</v>
          </cell>
          <cell r="C499" t="str">
            <v>m</v>
          </cell>
          <cell r="D499"/>
        </row>
        <row r="500">
          <cell r="A500">
            <v>606433</v>
          </cell>
          <cell r="B500" t="str">
            <v>Bueiro metálico com chapas múltiplas MP 152 galvanizadas - lenticular - vão = 1,95 m e altura = 1,4m - aterro rodoviário mínimo = 0,6 m e máximo = 8,4 m - brita comercial</v>
          </cell>
          <cell r="C500" t="str">
            <v>m</v>
          </cell>
          <cell r="D500"/>
        </row>
        <row r="501">
          <cell r="A501">
            <v>606434</v>
          </cell>
          <cell r="B501" t="str">
            <v>Bueiro metálico com chapas múltiplas MP 152 galvanizadas - lenticular - vão = 2,15 m e altura = 1,5 m - aterro rodoviário mínimo = 0,6 m e máximo = 7,5 m - brita comercial</v>
          </cell>
          <cell r="C501" t="str">
            <v>m</v>
          </cell>
          <cell r="D501"/>
        </row>
        <row r="502">
          <cell r="A502">
            <v>606435</v>
          </cell>
          <cell r="B502" t="str">
            <v>Bueiro metálico com chapas múltiplas MP 152 galvanizadas - lenticular - vão = 2,3 m e altura = 1,6 m - aterro rodoviário mínimo = 0,6 m e máximo = 7,2 m - brita comercial</v>
          </cell>
          <cell r="C502" t="str">
            <v>m</v>
          </cell>
          <cell r="D502"/>
        </row>
        <row r="503">
          <cell r="A503">
            <v>606436</v>
          </cell>
          <cell r="B503" t="str">
            <v>Bueiro metálico com chapas múltiplas MP 152 galvanizadas - lenticular - vão = 2,55 m e altura = 1,65 m - aterro rodoviário mínimo = 0,6 m e máximo = 6,5 m - brita comercial</v>
          </cell>
          <cell r="C503" t="str">
            <v>m</v>
          </cell>
          <cell r="D503"/>
        </row>
        <row r="504">
          <cell r="A504">
            <v>606437</v>
          </cell>
          <cell r="B504" t="str">
            <v>Bueiro metálico com chapas múltiplas MP 152 galvanizadas - lenticular - vão = 2,7 m e altura = 1,85 m - aterro rodoviário mínimo = 0,6 m e máximo = 6,6 m - brita comercial</v>
          </cell>
          <cell r="C504" t="str">
            <v>m</v>
          </cell>
          <cell r="D504"/>
        </row>
        <row r="505">
          <cell r="A505">
            <v>606438</v>
          </cell>
          <cell r="B505" t="str">
            <v>Bueiro metálico com chapas múltiplas MP 152 galvanizadas - lenticular - vão = 2,75 m e altura = 1,9 m - aterro rodoviário mínimo = 0,6 m e máximo = 6,5 m - brita comercial</v>
          </cell>
          <cell r="C505" t="str">
            <v>m</v>
          </cell>
          <cell r="D505"/>
        </row>
        <row r="506">
          <cell r="A506">
            <v>606439</v>
          </cell>
          <cell r="B506" t="str">
            <v>Bueiro metálico com chapas múltiplas MP 152 galvanizadas - lenticular - vão = 3 m e altura = 2 m - aterro rodoviário mínimo = 0,6 m e máximo = 6 m - brita comercial</v>
          </cell>
          <cell r="C506" t="str">
            <v>m</v>
          </cell>
          <cell r="D506"/>
        </row>
        <row r="507">
          <cell r="A507">
            <v>606440</v>
          </cell>
          <cell r="B507" t="str">
            <v>Bueiro metálico com chapas múltiplas MP 152 galvanizadas - lenticular - vão = 3,2 m e altura = 2,1 m - aterro rodoviário mínimo = 0,6 m e máximo = 5,6 m - brita comercial</v>
          </cell>
          <cell r="C507" t="str">
            <v>m</v>
          </cell>
          <cell r="D507"/>
        </row>
        <row r="508">
          <cell r="A508">
            <v>606441</v>
          </cell>
          <cell r="B508" t="str">
            <v>Bueiro metálico com chapas múltiplas MP 152 galvanizadas - lenticular - vão = 3,35 m e altura = 2,15 m - aterro rodoviário mínimo = 0,6 m e máximo = 5,3 m - brita comercial</v>
          </cell>
          <cell r="C508" t="str">
            <v>m</v>
          </cell>
          <cell r="D508"/>
        </row>
        <row r="509">
          <cell r="A509">
            <v>606442</v>
          </cell>
          <cell r="B509" t="str">
            <v>Bueiro metálico com chapas múltiplas MP 152 galvanizadas - lenticular - vão = 3,55 m e altura = 2,25 m - aterro rodoviário mínimo = 0,6 m e máximo = 5 m - brita comercial</v>
          </cell>
          <cell r="C509" t="str">
            <v>m</v>
          </cell>
          <cell r="D509"/>
        </row>
        <row r="510">
          <cell r="A510">
            <v>606443</v>
          </cell>
          <cell r="B510" t="str">
            <v>Bueiro metálico com chapas múltiplas MP 152 galvanizadas - lenticular - vão = 3,7 m e altura = 2,35 m - aterro rodoviário mínimo = 0,6 m e máximo = 4,9 m - brita comercial</v>
          </cell>
          <cell r="C510" t="str">
            <v>m</v>
          </cell>
          <cell r="D510"/>
        </row>
        <row r="511">
          <cell r="A511">
            <v>606444</v>
          </cell>
          <cell r="B511" t="str">
            <v>Bueiro metálico com chapas múltiplas MP 152 galvanizadas - lenticular - vão = 3,9 m e altura = 2,45 m - aterro rodoviário mínimo = 0,6 m e máximo = 4,6 m - brita comercial</v>
          </cell>
          <cell r="C511" t="str">
            <v>m</v>
          </cell>
          <cell r="D511"/>
        </row>
        <row r="512">
          <cell r="A512">
            <v>606445</v>
          </cell>
          <cell r="B512" t="str">
            <v>Bueiro metálico com chapas múltiplas MP 152 galvanizadas - lenticular - vão = 4 m e altura = 2,55 m - aterro rodoviário mínimo = 0,6 m e máximo = 4,5m - brita comercial</v>
          </cell>
          <cell r="C512" t="str">
            <v>m</v>
          </cell>
          <cell r="D512"/>
        </row>
        <row r="513">
          <cell r="A513">
            <v>606446</v>
          </cell>
          <cell r="B513" t="str">
            <v>Bueiro metálico com chapas múltiplas MP 152 galvanizadas - lenticular - vão = 4,15 m e altura = 2,8 m - aterro rodoviário mínimo = 0,6 m e máximo = 6,8 m - brita comercial</v>
          </cell>
          <cell r="C513" t="str">
            <v>m</v>
          </cell>
          <cell r="D513"/>
        </row>
        <row r="514">
          <cell r="A514">
            <v>606447</v>
          </cell>
          <cell r="B514" t="str">
            <v>Bueiro metálico com chapas múltiplas MP 152 galvanizadas - lenticular - vão = 4,4 m e altura = 2,9 m - aterro rodoviário mínimo = 0,6 m e máximo = 6,4 m - brita comercial</v>
          </cell>
          <cell r="C514" t="str">
            <v>m</v>
          </cell>
          <cell r="D514"/>
        </row>
        <row r="515">
          <cell r="A515">
            <v>606448</v>
          </cell>
          <cell r="B515" t="str">
            <v>Bueiro metálico com chapas múltiplas MP 152 galvanizadas - lenticular - vão = 4,6 m e altura = 3 m - aterro rodoviário mínimo = 0,6 m e máximo = 6,1 m - brita comercial</v>
          </cell>
          <cell r="C515" t="str">
            <v>m</v>
          </cell>
          <cell r="D515"/>
        </row>
        <row r="516">
          <cell r="A516">
            <v>606449</v>
          </cell>
          <cell r="B516" t="str">
            <v>Bueiro metálico com chapas múltiplas MP 152 galvanizadas - lenticular - vão = 4,8 m e altura = 3,05 m - aterro rodoviário mínimo = 0,6 m e máximo = 5,8 m - brita comercial</v>
          </cell>
          <cell r="C516" t="str">
            <v>m</v>
          </cell>
          <cell r="D516"/>
        </row>
        <row r="517">
          <cell r="A517">
            <v>606450</v>
          </cell>
          <cell r="B517" t="str">
            <v>Bueiro metálico com chapas múltiplas MP 152 galvanizadas - lenticular - vão = 5,05 m e altura = 3,15m - aterro rodoviário mínimo = 0,9 m e máximo = 5,5 m - brita comercial</v>
          </cell>
          <cell r="C517" t="str">
            <v>m</v>
          </cell>
          <cell r="D517"/>
        </row>
        <row r="518">
          <cell r="A518">
            <v>606451</v>
          </cell>
          <cell r="B518" t="str">
            <v>Bueiro metálico com chapas múltiplas MP 152 galvanizadas - lenticular - vão = 5,25 m e altura = 3,25 m - aterro rodoviário mínimo = 0,9 m e máximo = 5,3 m - brita comercial</v>
          </cell>
          <cell r="C518" t="str">
            <v>m</v>
          </cell>
          <cell r="D518"/>
        </row>
        <row r="519">
          <cell r="A519">
            <v>606452</v>
          </cell>
          <cell r="B519" t="str">
            <v>Bueiro metálico com chapas múltiplas MP 152 galvanizadas - lenticular - vão = 5,45 m e altura = 3,35 m - aterro rodoviário mínimo = 0,9 m e máximo = 5,1 m - brita comercial</v>
          </cell>
          <cell r="C519" t="str">
            <v>m</v>
          </cell>
          <cell r="D519"/>
        </row>
        <row r="520">
          <cell r="A520">
            <v>606453</v>
          </cell>
          <cell r="B520" t="str">
            <v>Bueiro metálico com chapas múltiplas MP 152 galvanizadas - lenticular - vão = 5,6 m e altura = 3,4 m - aterro rodoviário mínimo = 0,9 m e máximo = 4,9 m - brita comercial</v>
          </cell>
          <cell r="C520" t="str">
            <v>m</v>
          </cell>
          <cell r="D520"/>
        </row>
        <row r="521">
          <cell r="A521">
            <v>606454</v>
          </cell>
          <cell r="B521" t="str">
            <v>Bueiro metálico com chapas múltiplas MP 152 galvanizadas - lenticular - vão = 5,8 m e altura = 3,5 m - aterro rodoviário mínimo = 0,9 m e máximo = 4,7 m - brita comercial</v>
          </cell>
          <cell r="C521" t="str">
            <v>m</v>
          </cell>
          <cell r="D521"/>
        </row>
        <row r="522">
          <cell r="A522">
            <v>606455</v>
          </cell>
          <cell r="B522" t="str">
            <v>Bueiro metálico com chapas múltiplas MP 152 galvanizadas - lenticular - vão = 5,9 m e altura =3,55 m - aterro rodoviário mínimo = 0,9 m e máximo = 4,7 m - brita comercial</v>
          </cell>
          <cell r="C522" t="str">
            <v>m</v>
          </cell>
          <cell r="D522"/>
        </row>
        <row r="523">
          <cell r="A523">
            <v>606456</v>
          </cell>
          <cell r="B523" t="str">
            <v>Bueiro metálico com chapas múltiplas MP 152 galvanizadas - lenticular - vão = 6,1 m e altura = 3,65 m - aterro rodoviário mínimo = 0,9 m e máximo = 4,5 m - brita comercial</v>
          </cell>
          <cell r="C523" t="str">
            <v>m</v>
          </cell>
          <cell r="D523"/>
        </row>
        <row r="524">
          <cell r="A524">
            <v>606457</v>
          </cell>
          <cell r="B524" t="str">
            <v>Bueiro metálico com chapas múltiplas MP 152 galvanizadas - lenticular - vão = 6,25 m e altura = 3,65 m - aterro rodoviário mínimo = 0,9 m e máximo = 4,3 m - brita comercial</v>
          </cell>
          <cell r="C524" t="str">
            <v>m</v>
          </cell>
          <cell r="D524"/>
        </row>
        <row r="525">
          <cell r="A525">
            <v>606458</v>
          </cell>
          <cell r="B525" t="str">
            <v>Bueiro metálico com chapas múltiplas MP 152 galvanizadas - lenticular - vão = 6,4 m e altura = 3,75 m - aterro rodoviário mínimo = 0,9 m e máximo = 4,3 m - brita comercial</v>
          </cell>
          <cell r="C525" t="str">
            <v>m</v>
          </cell>
          <cell r="D525"/>
        </row>
        <row r="526">
          <cell r="A526">
            <v>606459</v>
          </cell>
          <cell r="B526" t="str">
            <v>Bueiro metálico com chapas múltiplas MP 152 galvanizadas - lenticular - vão = 6,6 m e altura = 3,85 m - aterro rodoviário mínimo = 0,9 m e máximo = 4,1 m - brita comercial</v>
          </cell>
          <cell r="C526" t="str">
            <v>m</v>
          </cell>
          <cell r="D526"/>
        </row>
        <row r="527">
          <cell r="A527">
            <v>606460</v>
          </cell>
          <cell r="B527" t="str">
            <v>Bueiro metálico com chapas múltiplas MP 152 galvanizadas - passagem de gado - vão = 2,2 m e altura = 2,25 m -aterro rodoviário mínimo = 0,3 m e máximo = 8,9 m - brita produzida</v>
          </cell>
          <cell r="C527" t="str">
            <v>m</v>
          </cell>
          <cell r="D527"/>
        </row>
        <row r="528">
          <cell r="A528">
            <v>606461</v>
          </cell>
          <cell r="B528" t="str">
            <v>Bueiro metálico com chapas múltiplas MP 152 galvanizadas - Passagem de gado - vão = 2,9 m e altura = 3,1m - aterro rodoviário mínimo = 0,6 m e máximo = 11,4 m - brita produzida</v>
          </cell>
          <cell r="C528" t="str">
            <v>m</v>
          </cell>
          <cell r="D528"/>
        </row>
        <row r="529">
          <cell r="A529">
            <v>606462</v>
          </cell>
          <cell r="B529" t="str">
            <v>Bueiro metálico com chapas múltiplas MP 152 galvanizadas - passagem inferior - vão = 3,7 m e altura = 3,5m - aterro rodoviário mínimo = 0,6 m e máximo = 10,3 m - brita produzida</v>
          </cell>
          <cell r="C529" t="str">
            <v>m</v>
          </cell>
          <cell r="D529"/>
        </row>
        <row r="530">
          <cell r="A530">
            <v>606463</v>
          </cell>
          <cell r="B530" t="str">
            <v>Bueiro metálico com chapas múltiplas MP 152 galvanizadas - passagem inferior - vão = 3,9 m e altura = 3,6m - aterro rodoviário mínimo = 0,6 m e máximo = 9,8 m - brita produzida</v>
          </cell>
          <cell r="C530" t="str">
            <v>m</v>
          </cell>
          <cell r="D530"/>
        </row>
        <row r="531">
          <cell r="A531">
            <v>606464</v>
          </cell>
          <cell r="B531" t="str">
            <v>Bueiro metálico com chapas múltiplas MP 152 galvanizadas - passagem inferior - vão = 4 m e altura = 3,75 m - aterro rodoviário mínimo = 0,6 m e máximo = 9,5 m - brita produzida</v>
          </cell>
          <cell r="C531" t="str">
            <v>m</v>
          </cell>
          <cell r="D531"/>
        </row>
        <row r="532">
          <cell r="A532">
            <v>606465</v>
          </cell>
          <cell r="B532" t="str">
            <v>Bueiro metálico com chapas múltiplas MP 152 galvanizadas - passagem inferior - vão = 4,2 m e altura = 3,9 m - aterro rodoviário mínimo = 0,6 m e máximo = 9,1 m - brita produzida</v>
          </cell>
          <cell r="C532" t="str">
            <v>m</v>
          </cell>
          <cell r="D532"/>
        </row>
        <row r="533">
          <cell r="A533">
            <v>606466</v>
          </cell>
          <cell r="B533" t="str">
            <v>Bueiro metálico com chapas múltiplas MP 152 galvanizadas - passagem inferior - vão = 4,25 m e altura = 4,1 m - aterro rodoviário mínimo = 0,6 m e máximo = 8,9 m - brita produzida</v>
          </cell>
          <cell r="C533" t="str">
            <v>m</v>
          </cell>
          <cell r="D533"/>
        </row>
        <row r="534">
          <cell r="A534">
            <v>606467</v>
          </cell>
          <cell r="B534" t="str">
            <v>Bueiro metálico com chapas múltiplas MP 152 galvanizadas - passagem inferior - vão = 4,4 m e altura = 4,25 m - aterro rodoviário mínimo = 0,6 m e máximo = 8,6 m - brita produzida</v>
          </cell>
          <cell r="C534" t="str">
            <v>m</v>
          </cell>
          <cell r="D534"/>
        </row>
        <row r="535">
          <cell r="A535">
            <v>606468</v>
          </cell>
          <cell r="B535" t="str">
            <v>Bueiro metálico com chapas múltiplas MP 152 galvanizadas - passagem inferior - vão = 4,5 m e altura = 4,4 m - aterro rodoviário mínimo = 0,6 m e máximo = 8,4 m - brita produzida</v>
          </cell>
          <cell r="C535" t="str">
            <v>m</v>
          </cell>
          <cell r="D535"/>
        </row>
        <row r="536">
          <cell r="A536">
            <v>606469</v>
          </cell>
          <cell r="B536" t="str">
            <v>Bueiro metálico com chapas múltiplas MP 152 galvanizadas - passagem inferior - vão = 4,7 m e altura = 4,5 m - aterro rodoviário mínimo = 0,6 m e máximo = 8,9 m - brita produzida</v>
          </cell>
          <cell r="C536" t="str">
            <v>m</v>
          </cell>
          <cell r="D536"/>
        </row>
        <row r="537">
          <cell r="A537">
            <v>606470</v>
          </cell>
          <cell r="B537" t="str">
            <v>Bueiro metálico com chapas múltiplas MP 152 galvanizadas - passagem inferior - vão = 4,8 m e altura = 4,75 m - aterro rodoviário mínimo = 0,9 m e máximo = 9 m - brita produzida</v>
          </cell>
          <cell r="C537" t="str">
            <v>m</v>
          </cell>
          <cell r="D537"/>
        </row>
        <row r="538">
          <cell r="A538">
            <v>606471</v>
          </cell>
          <cell r="B538" t="str">
            <v>Bueiro metálico com chapas múltiplas MP 152 galvanizadas - passagem inferior - vão = 5 m e altura = 4,85 m - aterro rodoviário mínimo = 0,9 m e máximo = 8,6 m - brita produzida</v>
          </cell>
          <cell r="C538" t="str">
            <v>m</v>
          </cell>
          <cell r="D538"/>
        </row>
        <row r="539">
          <cell r="A539">
            <v>606472</v>
          </cell>
          <cell r="B539" t="str">
            <v>Bueiro metálico com chapas múltiplas MP 152 galvanizadas - passagem inferior - vão = 5,15 m e altura = 4,9 m - aterro rodoviário mínimo = 0,9 m e máximo = 8,5 m - brita produzida</v>
          </cell>
          <cell r="C539" t="str">
            <v>m</v>
          </cell>
          <cell r="D539"/>
        </row>
        <row r="540">
          <cell r="A540">
            <v>606473</v>
          </cell>
          <cell r="B540" t="str">
            <v>Bueiro metálico com chapas múltiplas MP 152 galvanizadas - passagem inferior - vão = 5,25 m e altura = 5 m - aterro rodoviário mínimo = 0,9 m e máximo = 8,4 m - brita produzida</v>
          </cell>
          <cell r="C540" t="str">
            <v>m</v>
          </cell>
          <cell r="D540"/>
        </row>
        <row r="541">
          <cell r="A541">
            <v>606474</v>
          </cell>
          <cell r="B541" t="str">
            <v>Bueiro metálico com chapas múltiplas MP 152 galvanizadas - passagem inferior - vão = 5,3 m e altura = 5,3 m - aterro rodoviário mínimo = 0,9 m e máximo = 9,6 m - brita produzida</v>
          </cell>
          <cell r="C541" t="str">
            <v>m</v>
          </cell>
          <cell r="D541"/>
        </row>
        <row r="542">
          <cell r="A542">
            <v>606475</v>
          </cell>
          <cell r="B542" t="str">
            <v>Bueiro metálico com chapas múltiplas MP 152 galvanizadas - passagem inferior - vão = 5,65 m e altura = 5,25 m - aterro rodoviário mínimo = 0,9 m e máximo = 9 m - brita produzida</v>
          </cell>
          <cell r="C542" t="str">
            <v>m</v>
          </cell>
          <cell r="D542"/>
        </row>
        <row r="543">
          <cell r="A543">
            <v>606476</v>
          </cell>
          <cell r="B543" t="str">
            <v>Bueiro metálico com chapas múltiplas MP 152 galvanizadas - passagem inferior - vão = 5,85 m e altura = 5,3 m - aterro rodoviário mínimo = 0,9 m e máximo = 8,4 m - brita produzida</v>
          </cell>
          <cell r="C543" t="str">
            <v>m</v>
          </cell>
          <cell r="D543"/>
        </row>
        <row r="544">
          <cell r="A544">
            <v>606477</v>
          </cell>
          <cell r="B544" t="str">
            <v>Bueiro metálico com chapas múltiplas MP 152 galvanizadas - passagem inferior - vão = 6 m e altura = 5,45 m - aterro rodoviário mínimo = 0,9 m e máximo = 8,3 m - brita produzida</v>
          </cell>
          <cell r="C544" t="str">
            <v>m</v>
          </cell>
          <cell r="D544"/>
        </row>
        <row r="545">
          <cell r="A545">
            <v>606478</v>
          </cell>
          <cell r="B545" t="str">
            <v>Bueiro metálico com chapas múltiplas MP 152 galvanizadas - passagem inferior - vão = 6,25 m e altura = 5,5 m - aterro rodoviário mínimo = 0,9 m e máximo = 7,9 m - brita produzida</v>
          </cell>
          <cell r="C545" t="str">
            <v>m</v>
          </cell>
          <cell r="D545"/>
        </row>
        <row r="546">
          <cell r="A546">
            <v>606479</v>
          </cell>
          <cell r="B546" t="str">
            <v>Bueiro metálico com chapas múltiplas MP 152 galvanizadas - passagem de gado - vão = 2,2 m e altura = 2,25 m -aterro rodoviário mínimo = 0,3 m e máximo = 8,9 m - brita comercial</v>
          </cell>
          <cell r="C546" t="str">
            <v>m</v>
          </cell>
          <cell r="D546"/>
        </row>
        <row r="547">
          <cell r="A547">
            <v>606480</v>
          </cell>
          <cell r="B547" t="str">
            <v>Bueiro metálico com chapas múltiplas MP 152 galvanizadas - Passagem de gado - vão = 2,9 m e altura = 3,1m - aterro rodoviário mínimo = 0,6 m e máximo = 11,4 m - brita comercial</v>
          </cell>
          <cell r="C547" t="str">
            <v>m</v>
          </cell>
          <cell r="D547"/>
        </row>
        <row r="548">
          <cell r="A548">
            <v>606481</v>
          </cell>
          <cell r="B548" t="str">
            <v>Bueiro metálico com chapas múltiplas MP 152 galvanizadas - passagem inferior - vão = 3,7 m e altura = 3,5m - aterro rodoviário mínimo = 0,6 m e máximo = 10,3 m - brita comercial</v>
          </cell>
          <cell r="C548" t="str">
            <v>m</v>
          </cell>
          <cell r="D548"/>
        </row>
        <row r="549">
          <cell r="A549">
            <v>606482</v>
          </cell>
          <cell r="B549" t="str">
            <v>Bueiro metálico com chapas múltiplas MP 152 galvanizadas - passagem inferior - vão = 3,9 m e altura = 3,6m - aterro rodoviário mínimo = 0,6 m e máximo = 9,8 m - brita comercial</v>
          </cell>
          <cell r="C549" t="str">
            <v>m</v>
          </cell>
          <cell r="D549"/>
        </row>
        <row r="550">
          <cell r="A550">
            <v>606483</v>
          </cell>
          <cell r="B550" t="str">
            <v>Bueiro metálico com chapas múltiplas MP 152 galvanizadas - passagem inferior - vão = 4 m e altura = 3,75 m - aterro rodoviário mínimo = 0,6 m e máximo = 9,5 m - brita comercial</v>
          </cell>
          <cell r="C550" t="str">
            <v>m</v>
          </cell>
          <cell r="D550"/>
        </row>
        <row r="551">
          <cell r="A551">
            <v>606484</v>
          </cell>
          <cell r="B551" t="str">
            <v>Bueiro metálico com chapas múltiplas MP 152 galvanizadas - passagem inferior - vão = 4,2 m e altura = 3,9 m - aterro rodoviário mínimo = 0,6 m e máximo = 9,1 m - brita comercial</v>
          </cell>
          <cell r="C551" t="str">
            <v>m</v>
          </cell>
          <cell r="D551"/>
        </row>
        <row r="552">
          <cell r="A552">
            <v>606485</v>
          </cell>
          <cell r="B552" t="str">
            <v>Bueiro metálico com chapas múltiplas MP 152 galvanizadas - passagem inferior - vão = 4,25 m e altura = 4,1 m - aterro rodoviário mínimo = 0,6 m e máximo = 8,9 m - brita comercial</v>
          </cell>
          <cell r="C552" t="str">
            <v>m</v>
          </cell>
          <cell r="D552"/>
        </row>
        <row r="553">
          <cell r="A553">
            <v>606486</v>
          </cell>
          <cell r="B553" t="str">
            <v>Bueiro metálico com chapas múltiplas MP 152 galvanizadas - passagem inferior - vão = 4,4 m e altura = 4,25 m - aterro rodoviário mínimo = 0,6 m e máximo = 8,6 m - brita comercial</v>
          </cell>
          <cell r="C553" t="str">
            <v>m</v>
          </cell>
          <cell r="D553"/>
        </row>
        <row r="554">
          <cell r="A554">
            <v>606487</v>
          </cell>
          <cell r="B554" t="str">
            <v>Bueiro metálico com chapas múltiplas MP 152 galvanizadas - passagem inferior - vão = 4,5 m e altura = 4,4 m - aterro rodoviário mínimo = 0,6 m e máximo = 8,4 m - brita comercial</v>
          </cell>
          <cell r="C554" t="str">
            <v>m</v>
          </cell>
          <cell r="D554"/>
        </row>
        <row r="555">
          <cell r="A555">
            <v>606488</v>
          </cell>
          <cell r="B555" t="str">
            <v>Bueiro metálico com chapas múltiplas MP 152 galvanizadas - passagem inferior - vão = 4,7 m e altura = 4,5 m - aterro rodoviário mínimo = 0,6 m e máximo = 8,9 m - brita comercial</v>
          </cell>
          <cell r="C555" t="str">
            <v>m</v>
          </cell>
          <cell r="D555"/>
        </row>
        <row r="556">
          <cell r="A556">
            <v>606489</v>
          </cell>
          <cell r="B556" t="str">
            <v>Bueiro metálico com chapas múltiplas MP 152 galvanizadas - passagem inferior - vão = 4,8 m e altura = 4,75 m - aterro rodoviário mínimo = 0,9 m e máximo = 9 m - brita comercial</v>
          </cell>
          <cell r="C556" t="str">
            <v>m</v>
          </cell>
          <cell r="D556"/>
        </row>
        <row r="557">
          <cell r="A557">
            <v>606490</v>
          </cell>
          <cell r="B557" t="str">
            <v>Bueiro metálico com chapas múltiplas MP 152 galvanizadas - passagem inferior - vão = 5 m e altura = 4,85 m - aterro rodoviário mínimo = 0,9 m e máximo = 8,6 m - brita comercial</v>
          </cell>
          <cell r="C557" t="str">
            <v>m</v>
          </cell>
          <cell r="D557"/>
        </row>
        <row r="558">
          <cell r="A558">
            <v>606491</v>
          </cell>
          <cell r="B558" t="str">
            <v>Bueiro metálico com chapas múltiplas MP 152 galvanizadas - passagem inferior - vão = 5,15 m e altura = 4,9 m - aterro rodoviário mínimo = 0,9 m e máximo = 8,5 m - brita comercial</v>
          </cell>
          <cell r="C558" t="str">
            <v>m</v>
          </cell>
          <cell r="D558"/>
        </row>
        <row r="559">
          <cell r="A559">
            <v>606492</v>
          </cell>
          <cell r="B559" t="str">
            <v>Bueiro metálico com chapas múltiplas MP 152 galvanizadas - passagem inferior - vão = 5,25 m e altura = 5 m - aterro rodoviário mínimo = 0,9 m e máximo = 8,4 m - brita comercial</v>
          </cell>
          <cell r="C559" t="str">
            <v>m</v>
          </cell>
          <cell r="D559"/>
        </row>
        <row r="560">
          <cell r="A560">
            <v>606493</v>
          </cell>
          <cell r="B560" t="str">
            <v>Bueiro metálico com chapas múltiplas MP 152 galvanizadas - passagem inferior - vão = 5,3 m e altura = 5,3 m - aterro rodoviário mínimo = 0,9 m e máximo = 9,6 m - brita comercial</v>
          </cell>
          <cell r="C560" t="str">
            <v>m</v>
          </cell>
          <cell r="D560"/>
        </row>
        <row r="561">
          <cell r="A561">
            <v>606494</v>
          </cell>
          <cell r="B561" t="str">
            <v>Bueiro metálico com chapas múltiplas MP 152 galvanizadas - passagem inferior - vão = 5,65 m e altura = 5,25 m - aterro rodoviário mínimo = 0,9 m e máximo = 9 m - brita comercial</v>
          </cell>
          <cell r="C561" t="str">
            <v>m</v>
          </cell>
          <cell r="D561"/>
        </row>
        <row r="562">
          <cell r="A562">
            <v>606495</v>
          </cell>
          <cell r="B562" t="str">
            <v>Bueiro metálico com chapas múltiplas MP 152 galvanizadas - passagem inferior - vão = 5,85 m e altura = 5,3 m - aterro rodoviário mínimo = 0,9 m e máximo = 8,4 m - brita comercial</v>
          </cell>
          <cell r="C562" t="str">
            <v>m</v>
          </cell>
          <cell r="D562"/>
        </row>
        <row r="563">
          <cell r="A563">
            <v>606496</v>
          </cell>
          <cell r="B563" t="str">
            <v>Bueiro metálico com chapas múltiplas MP 152 galvanizadas - passagem inferior - vão = 6 m e altura = 5,45 m - aterro rodoviário mínimo = 0,9 m e máximo = 8,3 m - brita comercial</v>
          </cell>
          <cell r="C563" t="str">
            <v>m</v>
          </cell>
          <cell r="D563"/>
        </row>
        <row r="564">
          <cell r="A564">
            <v>606497</v>
          </cell>
          <cell r="B564" t="str">
            <v>Bueiro metálico com chapas múltiplas MP 152 galvanizadas - passagem inferior - vão = 6,25 m e altura = 5,5 m - aterro rodoviário mínimo = 0,9 m e máximo = 7,9 m - brita comercial</v>
          </cell>
          <cell r="C564" t="str">
            <v>m</v>
          </cell>
          <cell r="D564"/>
        </row>
        <row r="565">
          <cell r="A565">
            <v>606760</v>
          </cell>
          <cell r="B565" t="str">
            <v>Arco metálico galvanizado MP 152 S - arco alto - vão = 6,12 m e altura = 2,77 m - aterro rodoviário mínimo = 0,75 m e máximo = 5,4 m - areia extraída e brita produzida</v>
          </cell>
          <cell r="C565" t="str">
            <v>m</v>
          </cell>
          <cell r="D565"/>
        </row>
        <row r="566">
          <cell r="A566">
            <v>606761</v>
          </cell>
          <cell r="B566" t="str">
            <v>Arco metálico galvanizado MP 152 S - arco alto - vão = 6,3 m e altura = 3,68 m - aterro rodoviário mínimo = 0,75 m e máximo = 7,5 m - areia extraída e brita produzida</v>
          </cell>
          <cell r="C566" t="str">
            <v>m</v>
          </cell>
          <cell r="D566"/>
        </row>
        <row r="567">
          <cell r="A567">
            <v>606762</v>
          </cell>
          <cell r="B567" t="str">
            <v>Arco metálico galvanizado MP 152 S - arco alto - vão =6,55 m e altura = 3,56 m - aterro rodoviário mínimo = 0,75 m e máximo = 4,9 m - areia extraída e brita produzida</v>
          </cell>
          <cell r="C567" t="str">
            <v>m</v>
          </cell>
          <cell r="D567"/>
        </row>
        <row r="568">
          <cell r="A568">
            <v>606763</v>
          </cell>
          <cell r="B568" t="str">
            <v>Arco metálico galvanizado MP 152 S - arco alto - vão = 6,96 m e altura = 4,42 m - aterro rodoviário mínimo = 0,75 m e máximo = 8,1 m - areia extraída e brita produzida</v>
          </cell>
          <cell r="C568" t="str">
            <v>m</v>
          </cell>
          <cell r="D568"/>
        </row>
        <row r="569">
          <cell r="A569">
            <v>606764</v>
          </cell>
          <cell r="B569" t="str">
            <v>Arco metálico galvanizado MP 152 S - arco alto - vão = 6,78 m e altura = 3,61 m - aterro rodoviário mínimo = 0,75 m e máximo = 4,8 m - areia extraída e brita produzida</v>
          </cell>
          <cell r="C569" t="str">
            <v>m</v>
          </cell>
          <cell r="D569"/>
        </row>
        <row r="570">
          <cell r="A570">
            <v>606765</v>
          </cell>
          <cell r="B570" t="str">
            <v>Arco metálico galvanizado MP 152 S - arco alto - vão = 6,99 m e altura = 4,27 m - aterro rodoviário mínimo = 0,75 m e máximo = 5,7 m - areia extraída e brita produzida</v>
          </cell>
          <cell r="C570" t="str">
            <v>m</v>
          </cell>
          <cell r="D570"/>
        </row>
        <row r="571">
          <cell r="A571">
            <v>606766</v>
          </cell>
          <cell r="B571" t="str">
            <v>Arco metálico galvanizado MP 152 S - arco alto - vão = 7,01 m e altura = 3,63 m - aterro rodoviário mínimo = 0,75 m e máximo = 4,6 m - areia extraída e brita produzida</v>
          </cell>
          <cell r="C571" t="str">
            <v>m</v>
          </cell>
          <cell r="D571"/>
        </row>
        <row r="572">
          <cell r="A572">
            <v>606767</v>
          </cell>
          <cell r="B572" t="str">
            <v>Arco metálico galvanizado MP 152 S - arco alto - vão = 7,42 m e altura = 4,52 m - aterro rodoviário mínimo = 0,9 m e máximo = 6,4 m - areia extraída e brita produzida</v>
          </cell>
          <cell r="C572" t="str">
            <v>m</v>
          </cell>
          <cell r="D572"/>
        </row>
        <row r="573">
          <cell r="A573">
            <v>606768</v>
          </cell>
          <cell r="B573" t="str">
            <v>Arco metálico galvanizado MP 152 S - arco alto - vão =7,24 m e altura = 3,68 m - aterro rodoviário mínimo = 0,9 m e máximo = 4,4 m - areia extraída e brita produzida</v>
          </cell>
          <cell r="C573" t="str">
            <v>m</v>
          </cell>
          <cell r="D573"/>
        </row>
        <row r="574">
          <cell r="A574">
            <v>606769</v>
          </cell>
          <cell r="B574" t="str">
            <v>Arco metálico galvanizado MP 152 S - arco alto - vão = 7,47 m e altura = 4,19 m - aterro rodoviário mínimo = 0,9 m e máximo = 4,3 m - areia extraída e brita produzida</v>
          </cell>
          <cell r="C574" t="str">
            <v>m</v>
          </cell>
          <cell r="D574"/>
        </row>
        <row r="575">
          <cell r="A575">
            <v>606770</v>
          </cell>
          <cell r="B575" t="str">
            <v>Arco metálico galvanizado MP 152 S - arco alto - vão = 7,85 m e altura = 4,6 m - aterro rodoviário mínimo = 0,9 m e máximo = 6 m - areia extraída e brita produzida</v>
          </cell>
          <cell r="C575" t="str">
            <v>m</v>
          </cell>
          <cell r="D575"/>
        </row>
        <row r="576">
          <cell r="A576">
            <v>606771</v>
          </cell>
          <cell r="B576" t="str">
            <v>Arco metálico galvanizado MP 152 S - arco alto - vão = 7,67 m e altura = 3,99 m - aterro rodoviário mínimo = 0,9 m e máximo = 4,1 m - areia extraída e brita produzida</v>
          </cell>
          <cell r="C576" t="str">
            <v>m</v>
          </cell>
          <cell r="D576"/>
        </row>
        <row r="577">
          <cell r="A577">
            <v>606772</v>
          </cell>
          <cell r="B577" t="str">
            <v>Arco metálico galvanizado MP 152 S - arco alto - vão = 8,08 m e altura = 4,65 m - aterro rodoviário mínimo = 0,9 m e máximo = 5,8 m - areia extraída e brita produzida</v>
          </cell>
          <cell r="C577" t="str">
            <v>m</v>
          </cell>
          <cell r="D577"/>
        </row>
        <row r="578">
          <cell r="A578">
            <v>606773</v>
          </cell>
          <cell r="B578" t="str">
            <v>Arco metálico galvanizado MP 152 S - arco alto - vão = 7,9 m e altura = 4,04 m - aterro rodoviário mínimo = 0,9 m e máximo = 4 m - areia extraída e brita produzid</v>
          </cell>
          <cell r="C578" t="str">
            <v>m</v>
          </cell>
          <cell r="D578"/>
        </row>
        <row r="579">
          <cell r="A579">
            <v>606774</v>
          </cell>
          <cell r="B579" t="str">
            <v>Arco metálico galvanizado MP 152 S - arco alto - vão = 8,31 m e altura = 4,7 m - aterro rodoviário mínimo = 0,9 m e máximo = 5,6 m - areia extraída e brita produzida</v>
          </cell>
          <cell r="C579" t="str">
            <v>m</v>
          </cell>
          <cell r="D579"/>
        </row>
        <row r="580">
          <cell r="A580">
            <v>606775</v>
          </cell>
          <cell r="B580" t="str">
            <v>Arco metálico galvanizado MP 152 S - arco alto - vão = 8,36 m e altura = 4,11 m - aterro rodoviário mínimo = 0,9 m e máximo = 3,7 m - areia extraída e brita produzida</v>
          </cell>
          <cell r="C580" t="str">
            <v>m</v>
          </cell>
          <cell r="D580"/>
        </row>
        <row r="581">
          <cell r="A581">
            <v>606776</v>
          </cell>
          <cell r="B581" t="str">
            <v>Arco metálico galvanizado MP 152 S - arco alto - vão = 8,97 m e altura = 5 m - aterro rodoviário mínimo = 0,9 m e máximo = 5,8 m - areia extraída e brita produzida</v>
          </cell>
          <cell r="C581" t="str">
            <v>m</v>
          </cell>
          <cell r="D581"/>
        </row>
        <row r="582">
          <cell r="A582">
            <v>606777</v>
          </cell>
          <cell r="B582" t="str">
            <v>Arco metálico galvanizado MP 152 S - arco alto - vão = 8,59 m e altura = 4,39 m - aterro rodoviário mínimo = 0,9 m e máximo = 3,6 m - areia extraída e brita produzida</v>
          </cell>
          <cell r="C582" t="str">
            <v>m</v>
          </cell>
          <cell r="D582"/>
        </row>
        <row r="583">
          <cell r="A583">
            <v>606778</v>
          </cell>
          <cell r="B583" t="str">
            <v>Arco metálico galvanizado MP 152 S - arco alto - vão = 9,17 m e altura = 5,49 m - aterro rodoviário mínimo = 0,9 m e máximo = 5,6 m - areia extraída e brita produzida</v>
          </cell>
          <cell r="C583" t="str">
            <v>m</v>
          </cell>
          <cell r="D583"/>
        </row>
        <row r="584">
          <cell r="A584">
            <v>606779</v>
          </cell>
          <cell r="B584" t="str">
            <v>Arco metálico galvanizado MP 152 S - arco alto - vão = 9,22 m e altura = 4,7 m - aterro rodoviário mínimo = 0,9 m e máximo = 4,1 m - areia extraída e brita produzida</v>
          </cell>
          <cell r="C584" t="str">
            <v>m</v>
          </cell>
          <cell r="D584"/>
        </row>
        <row r="585">
          <cell r="A585">
            <v>606780</v>
          </cell>
          <cell r="B585" t="str">
            <v>Arco metálico galvanizado MP 152 S - arco alto - vão = 9,63 m e altura = 5,59 m - aterro rodoviário mínimo = 0,9 m e máximo = 5,3 m - areia extraída e brita produzida</v>
          </cell>
          <cell r="C585" t="str">
            <v>m</v>
          </cell>
          <cell r="D585"/>
        </row>
        <row r="586">
          <cell r="A586">
            <v>606781</v>
          </cell>
          <cell r="B586" t="str">
            <v>Arco metálico galvanizado MP 152 S - arco alto - vão = 9,45 m e altura = 4,75 m - aterro rodoviário mínimo = 0,9 m e máximo = 4 m - areia extraída e brita produzida</v>
          </cell>
          <cell r="C586" t="str">
            <v>m</v>
          </cell>
          <cell r="D586"/>
        </row>
        <row r="587">
          <cell r="A587">
            <v>606782</v>
          </cell>
          <cell r="B587" t="str">
            <v>Arco metálico galvanizado MP 152 S - arco alto - vão = 9,65 m e altura = 5,41 m - aterro rodoviário mínimo = 0,9 m e máximo = 4,7 m - areia extraída e brita produzida</v>
          </cell>
          <cell r="C587" t="str">
            <v>m</v>
          </cell>
          <cell r="D587"/>
        </row>
        <row r="588">
          <cell r="A588">
            <v>606783</v>
          </cell>
          <cell r="B588" t="str">
            <v>Arco metálico galvanizado MP 152 S - arco alto - vão = 9,86 m e altura = 6,07 m - aterro rodoviário mínimo = 0,9 m e máximo = 5,2 m - areia extraída e brita produzida</v>
          </cell>
          <cell r="C588" t="str">
            <v>m</v>
          </cell>
          <cell r="D588"/>
        </row>
        <row r="589">
          <cell r="A589">
            <v>606784</v>
          </cell>
          <cell r="B589" t="str">
            <v>Arco metálico galvanizado MP 152 S - arco alto - vão = 9,68 m e altura = 5,23 m - aterro rodoviário mínimo = 0,9 m e máximo = 3,9 m - areia extraída e brita produzida</v>
          </cell>
          <cell r="C589" t="str">
            <v>m</v>
          </cell>
          <cell r="D589"/>
        </row>
        <row r="590">
          <cell r="A590">
            <v>606785</v>
          </cell>
          <cell r="B590" t="str">
            <v>Arco metálico galvanizado MP 152 S - arco alto - vão = 10,08 m e altura = 6,12 m - aterro rodoviário mínimo = 0,9 m e máximo = 5 m - areia extraída e brita produzida</v>
          </cell>
          <cell r="C590" t="str">
            <v>m</v>
          </cell>
          <cell r="D590"/>
        </row>
        <row r="591">
          <cell r="A591">
            <v>606786</v>
          </cell>
          <cell r="B591" t="str">
            <v>Arco metálico galvanizado MP 152 S - arco alto - vão = 9,91 m e altura = 5,28 m - aterro rodoviário mínimo = 0,9 m e máximo = 3,8 m - areia extraída e brita produzida</v>
          </cell>
          <cell r="C591" t="str">
            <v>m</v>
          </cell>
          <cell r="D591"/>
        </row>
        <row r="592">
          <cell r="A592">
            <v>606787</v>
          </cell>
          <cell r="B592" t="str">
            <v>Arco metálico galvanizado MP 152 S - arco alto - vão = 10,31 m e altura = 6,17 m - aterro rodoviário mínimo = 0,9 m e máximo = 4,9 m - areia extraída e brita produzida</v>
          </cell>
          <cell r="C592" t="str">
            <v>m</v>
          </cell>
          <cell r="D592"/>
        </row>
        <row r="593">
          <cell r="A593">
            <v>606788</v>
          </cell>
          <cell r="B593" t="str">
            <v>Arco metálico galvanizado MP 152 S - arco alto - vão = 10,36 m e altura = 5,38 m - aterro rodoviário mínimo = 1,2 m e máximo = 3,6 m - areia extraída e brita produzida</v>
          </cell>
          <cell r="C593" t="str">
            <v>m</v>
          </cell>
          <cell r="D593"/>
        </row>
        <row r="594">
          <cell r="A594">
            <v>606789</v>
          </cell>
          <cell r="B594" t="str">
            <v>Arco metálico galvanizado MP 152 S - arco alto - vão = 10,54 m e altura = 6,05 m - aterro rodoviário mínimo = 1,2 m e máximo = 4,2 m - areia extraída e brita produzida</v>
          </cell>
          <cell r="C594" t="str">
            <v>m</v>
          </cell>
          <cell r="D594"/>
        </row>
        <row r="595">
          <cell r="A595">
            <v>606790</v>
          </cell>
          <cell r="B595" t="str">
            <v>Arco metálico galvanizado MP 152 S - arco alto - vão = 10,74 m e altura = 6,48 m - aterro rodoviário mínimo = 1,2 m e máximo = 4,7 m - areia extraída e brita produzida</v>
          </cell>
          <cell r="C595" t="str">
            <v>m</v>
          </cell>
          <cell r="D595"/>
        </row>
        <row r="596">
          <cell r="A596">
            <v>606791</v>
          </cell>
          <cell r="B596" t="str">
            <v>Arco metálico galvanizado MP 152 S - arco alto - vão = 11,35 m e altura = 7,12 m - aterro rodoviário mínimo = 1,2 m e máximo = 4,7 m - areia extraída e brita produzida</v>
          </cell>
          <cell r="C596" t="str">
            <v>m</v>
          </cell>
          <cell r="D596"/>
        </row>
        <row r="597">
          <cell r="A597">
            <v>606792</v>
          </cell>
          <cell r="B597" t="str">
            <v>Arco metálico galvanizado MP 152 S - arco alto - vão = 10,57 m e altura = 5,41 m - aterro rodoviário mínimo = 1,2 m e máximo = 4,1 m - areia extraída e brita produzida</v>
          </cell>
          <cell r="C597" t="str">
            <v>m</v>
          </cell>
          <cell r="D597"/>
        </row>
        <row r="598">
          <cell r="A598">
            <v>606793</v>
          </cell>
          <cell r="B598" t="str">
            <v>Arco metálico galvanizado MP 152 S - arco alto - vão = 10,77 m e altura = 6,1 m - aterro rodoviário mínimo = 1,2 m e máximo = 4,7 m - areia extraída e brita produzida</v>
          </cell>
          <cell r="C598" t="str">
            <v>m</v>
          </cell>
          <cell r="D598"/>
        </row>
        <row r="599">
          <cell r="A599">
            <v>606794</v>
          </cell>
          <cell r="B599" t="str">
            <v>Arco metálico galvanizado MP 152 S - arco alto - vão = 10,97 m e altura = 6,53 m - aterro rodoviário mínimo = 1,2 m e máximo = 4,7 m - areia extraída e brita produzida</v>
          </cell>
          <cell r="C599" t="str">
            <v>m</v>
          </cell>
          <cell r="D599"/>
        </row>
        <row r="600">
          <cell r="A600">
            <v>606795</v>
          </cell>
          <cell r="B600" t="str">
            <v>Arco metálico galvanizado MP 152 S - arco alto - vão = 11,58 m e altura = 7,16 m - aterro rodoviário mínimo = 1,2 m e máximo = 6,4 m - areia extraída e brita produzida</v>
          </cell>
          <cell r="C600" t="str">
            <v>m</v>
          </cell>
          <cell r="D600"/>
        </row>
        <row r="601">
          <cell r="A601">
            <v>606832</v>
          </cell>
          <cell r="B601" t="str">
            <v>Arco metálico galvanizado MP 152 S - ovóide - vão = 7.21 m e altura = 7.82 m - aterro rodoviário mínimo = 0,75 m e máximo = 6,7 m - areia extraída e brita produzida</v>
          </cell>
          <cell r="C601" t="str">
            <v>m</v>
          </cell>
          <cell r="D601"/>
        </row>
        <row r="602">
          <cell r="A602">
            <v>606833</v>
          </cell>
          <cell r="B602" t="str">
            <v>Arco metálico galvanizado MP 152 S - ovóide - vão = 7,31 m e altura = 7,87 m - aterro rodoviário mínimo = 0,9 m e máximo = 6,8 m - areia extraída e brita produzida</v>
          </cell>
          <cell r="C602" t="str">
            <v>m</v>
          </cell>
          <cell r="D602"/>
        </row>
        <row r="603">
          <cell r="A603">
            <v>606834</v>
          </cell>
          <cell r="B603" t="str">
            <v>Arco metálico galvanizado MP 152 S - ovóide - vão = 7,77 m e altura = 7,9 m - aterro rodoviário mínimo = 0,9 m e máximo = 6,8 m - areia extraída e brita produzida</v>
          </cell>
          <cell r="C603" t="str">
            <v>m</v>
          </cell>
          <cell r="D603"/>
        </row>
        <row r="604">
          <cell r="A604">
            <v>606835</v>
          </cell>
          <cell r="B604" t="str">
            <v>Arco metálico galvanizado MP 152 S - ovóide - vão = 7,57 m e altura = 8,44 m - aterro rodoviário mínimo = 0,9 m e máximo = 5,6 m - areia extraída e brita produzida</v>
          </cell>
          <cell r="C604" t="str">
            <v>m</v>
          </cell>
          <cell r="D604"/>
        </row>
        <row r="605">
          <cell r="A605">
            <v>606836</v>
          </cell>
          <cell r="B605" t="str">
            <v>Arco metálico galvanizado MP 152 S - ovóide - vão = 8,36 m e altura = 8,23 m - aterro rodoviário mínimo = 0,9 m e máximo = 4,3 m - areia extraída e brita produzida</v>
          </cell>
          <cell r="C605" t="str">
            <v>m</v>
          </cell>
          <cell r="D605"/>
        </row>
        <row r="606">
          <cell r="A606">
            <v>606837</v>
          </cell>
          <cell r="B606" t="str">
            <v>Arco metálico galvanizado MP 152 S - ovóide - vão = 8,13 m e altura = 8,01 m - aterro rodoviário mínimo = 0,9 m e máximo = 3,5 m - areia extraída e brita produzida</v>
          </cell>
          <cell r="C606" t="str">
            <v>m</v>
          </cell>
          <cell r="D606"/>
        </row>
        <row r="607">
          <cell r="A607">
            <v>606838</v>
          </cell>
          <cell r="B607" t="str">
            <v>Arco metálico galvanizado MP 152 S - ovóide - vão = 8,56 m e altura = 8,48 m - aterro rodoviário mínimo = 0,9 m e máximo = 5,3 m - areia extraída e brita produzida</v>
          </cell>
          <cell r="C607" t="str">
            <v>m</v>
          </cell>
          <cell r="D607"/>
        </row>
        <row r="608">
          <cell r="A608">
            <v>606839</v>
          </cell>
          <cell r="B608" t="str">
            <v>Arco metálico galvanizado MP 152 S - ovóide - vão = 8,71 m e altura = 9,32 m - aterro rodoviário mínimo = 0,9 m e máximo = 6 m areia extraída e brita produzida</v>
          </cell>
          <cell r="C608" t="str">
            <v>m</v>
          </cell>
          <cell r="D608"/>
        </row>
        <row r="609">
          <cell r="A609">
            <v>606840</v>
          </cell>
          <cell r="B609" t="str">
            <v>Arco metálico galvanizado MP 152 S - ovóide - vão = 9,15 m e altura = 9,04 m - aterro rodoviário mínimo = 0,9m e máximo = 4,7 m - areia extraída e brita produzida</v>
          </cell>
          <cell r="C609" t="str">
            <v>m</v>
          </cell>
          <cell r="D609"/>
        </row>
        <row r="610">
          <cell r="A610">
            <v>606841</v>
          </cell>
          <cell r="B610" t="str">
            <v>Arco metálico galvanizado MP 152 S - ovóide - vão = 9,15 m e altura = 9,5m - aterro rodoviário mínimo = 0,9 m e máximo = 5,7 m areia extraída e brita produzida</v>
          </cell>
          <cell r="C610" t="str">
            <v>m</v>
          </cell>
          <cell r="D610"/>
        </row>
        <row r="611">
          <cell r="A611">
            <v>606842</v>
          </cell>
          <cell r="B611" t="str">
            <v>Arco metálico galvanizado MP 152 S - ovóide - vão = 7.21 m e altura = 7.82 m - aterro rodoviário mínimo = 0,75 m e máximo = 6,7 m - areia e brita comerciais</v>
          </cell>
          <cell r="C611" t="str">
            <v>m</v>
          </cell>
          <cell r="D611"/>
        </row>
        <row r="612">
          <cell r="A612">
            <v>606843</v>
          </cell>
          <cell r="B612" t="str">
            <v>Arco metálico galvanizado MP 152 S - ovóide - vão = 7,31 m e altura = 7,87 m - aterro rodoviário mínimo = 0,9 m e máximo = 6,8 m - areia e brita comerciais</v>
          </cell>
          <cell r="C612" t="str">
            <v>m</v>
          </cell>
          <cell r="D612"/>
        </row>
        <row r="613">
          <cell r="A613">
            <v>606844</v>
          </cell>
          <cell r="B613" t="str">
            <v>Arco metálico galvanizado MP 152 S - ovóide - vão = 7,77 m e altura = 7,9 m - aterro rodoviário mínimo = 0,9 m e máximo = 6,8 m - areia e brita comerciais</v>
          </cell>
          <cell r="C613" t="str">
            <v>m</v>
          </cell>
          <cell r="D613"/>
        </row>
        <row r="614">
          <cell r="A614">
            <v>606845</v>
          </cell>
          <cell r="B614" t="str">
            <v>Arco metálico galvanizado MP 152 S - ovóide - vão = 7,57 m e altura = 8,44 m - aterro rodoviário mínimo = 0,9 m e máximo = 5,6 m - areia e brita comerciais</v>
          </cell>
          <cell r="C614" t="str">
            <v>m</v>
          </cell>
          <cell r="D614"/>
        </row>
        <row r="615">
          <cell r="A615">
            <v>606846</v>
          </cell>
          <cell r="B615" t="str">
            <v>Arco metálico galvanizado MP 152 S - ovóide - vão = 8,36 m e altura = 8,23 m - aterro rodoviário mínimo = 0,9 m e máximo = 4,3 m - areia e brita comerciais</v>
          </cell>
          <cell r="C615" t="str">
            <v>m</v>
          </cell>
          <cell r="D615"/>
        </row>
        <row r="616">
          <cell r="A616">
            <v>606847</v>
          </cell>
          <cell r="B616" t="str">
            <v>Arco metálico galvanizado MP 152 S - ovóide - vão = 8,13 m e altura = 8,01 m - aterro rodoviário mínimo = 0,9 m e máximo = 3,5 m - areia e brita comerciais</v>
          </cell>
          <cell r="C616" t="str">
            <v>m</v>
          </cell>
          <cell r="D616"/>
        </row>
        <row r="617">
          <cell r="A617">
            <v>606848</v>
          </cell>
          <cell r="B617" t="str">
            <v>Arco metálico galvanizado MP 152 S - ovóide - vão = 8,56 m e altura = 8,48 m - aterro rodoviário mínimo = 0,9 m e máximo = 5,3 m - areia e brita comerciais</v>
          </cell>
          <cell r="C617" t="str">
            <v>m</v>
          </cell>
          <cell r="D617"/>
        </row>
        <row r="618">
          <cell r="A618">
            <v>606849</v>
          </cell>
          <cell r="B618" t="str">
            <v>Arco metálico galvanizado MP 152 S - ovóide - vão = 8,71 m e altura = 9,32 m - aterro rodoviário mínimo = 0,9 m e máximo = 6 m areia e brita comerciais</v>
          </cell>
          <cell r="C618" t="str">
            <v>m</v>
          </cell>
          <cell r="D618"/>
        </row>
        <row r="619">
          <cell r="A619">
            <v>606850</v>
          </cell>
          <cell r="B619" t="str">
            <v>Arco metálico galvanizado MP 152 S - ovóide - vão = 9,15 m e altura = 9,04 m - aterro rodoviário mínimo = 0,9m e máximo = 4,7 m - areia e brita comerciais</v>
          </cell>
          <cell r="C619" t="str">
            <v>m</v>
          </cell>
          <cell r="D619"/>
        </row>
        <row r="620">
          <cell r="A620">
            <v>606851</v>
          </cell>
          <cell r="B620" t="str">
            <v>Arco metálico galvanizado MP 152 S - ovóide - vão = 9,15 m e altura = 9,5m - aterro rodoviário mínimo = 0,9 m e máximo = 5,7 m areia e brita comerciais</v>
          </cell>
          <cell r="C620" t="str">
            <v>m</v>
          </cell>
          <cell r="D620"/>
        </row>
        <row r="621">
          <cell r="A621">
            <v>607112</v>
          </cell>
          <cell r="B621" t="str">
            <v>Arco metálico galvanizado MP 152 S - arco alto - vão = 6,12 m e altura = 2,77 m - aterro rodoviário mínimo = 0,75 m e máximo = 5,4 m - areia e brita comerciais</v>
          </cell>
          <cell r="C621" t="str">
            <v>m</v>
          </cell>
          <cell r="D621"/>
        </row>
        <row r="622">
          <cell r="A622">
            <v>607113</v>
          </cell>
          <cell r="B622" t="str">
            <v>Arco metálico galvanizado MP 152 S - arco alto - vão = 6,3 m e altura = 3,68 m - aterro rodoviário mínimo = 0,75 m e máximo = 7,5 m - areia e brita comerciais</v>
          </cell>
          <cell r="C622" t="str">
            <v>m</v>
          </cell>
          <cell r="D622"/>
        </row>
        <row r="623">
          <cell r="A623">
            <v>607114</v>
          </cell>
          <cell r="B623" t="str">
            <v>Arco metálico galvanizado MP 152 S - arco alto - vão =6,55 m e altura = 3,56 m - aterro rodoviário mínimo = 0,75 m e máximo = 4,9 m - areia e brita comerciais</v>
          </cell>
          <cell r="C623" t="str">
            <v>m</v>
          </cell>
          <cell r="D623"/>
        </row>
        <row r="624">
          <cell r="A624">
            <v>607115</v>
          </cell>
          <cell r="B624" t="str">
            <v>Arco metálico galvanizado MP 152 S - arco alto - vão = 6,96 m e altura = 4,42 m - aterro rodoviário mínimo = 0,75 m e máximo = 8,1 m - areia e brita comerciais</v>
          </cell>
          <cell r="C624" t="str">
            <v>m</v>
          </cell>
          <cell r="D624"/>
        </row>
        <row r="625">
          <cell r="A625">
            <v>607116</v>
          </cell>
          <cell r="B625" t="str">
            <v>Arco metálico galvanizado MP 152 S - arco alto - vão = 6,78 m e altura = 3,61 m - aterro rodoviário mínimo = 0,75 m e máximo = 4,8 m - areia e brita comerciais</v>
          </cell>
          <cell r="C625" t="str">
            <v>m</v>
          </cell>
          <cell r="D625"/>
        </row>
        <row r="626">
          <cell r="A626">
            <v>607117</v>
          </cell>
          <cell r="B626" t="str">
            <v>Arco metálico galvanizado MP 152 S - arco alto - vão = 6,99 m e altura = 4,27 m - aterro rodoviário mínimo = 0,75 m e máximo = 5,7 m - areia e brita comerciais</v>
          </cell>
          <cell r="C626" t="str">
            <v>m</v>
          </cell>
          <cell r="D626"/>
        </row>
        <row r="627">
          <cell r="A627">
            <v>607118</v>
          </cell>
          <cell r="B627" t="str">
            <v>Arco metálico galvanizado MP 152 S - arco alto - vão = 7,01 m e altura = 3,63 m - aterro rodoviário mínimo = 0,75 m e máximo = 4,6 m - areia e brita comerciais</v>
          </cell>
          <cell r="C627" t="str">
            <v>m</v>
          </cell>
          <cell r="D627"/>
        </row>
        <row r="628">
          <cell r="A628">
            <v>607119</v>
          </cell>
          <cell r="B628" t="str">
            <v>Arco metálico galvanizado MP 152 S - arco alto - vão = 7,42 m e altura = 4,52 m - aterro rodoviário mínimo = 0,9 m e máximo = 6,4 m - areia e brita comerciais</v>
          </cell>
          <cell r="C628" t="str">
            <v>m</v>
          </cell>
          <cell r="D628"/>
        </row>
        <row r="629">
          <cell r="A629">
            <v>607120</v>
          </cell>
          <cell r="B629" t="str">
            <v>Arco metálico galvanizado MP 152 S - arco alto - vão =7,24 m e altura = 3,68 m - aterro rodoviário mínimo = 0,9 m e máximo = 4,4 m - areia e brita comerciais</v>
          </cell>
          <cell r="C629" t="str">
            <v>m</v>
          </cell>
          <cell r="D629"/>
        </row>
        <row r="630">
          <cell r="A630">
            <v>607121</v>
          </cell>
          <cell r="B630" t="str">
            <v>Arco metálico galvanizado MP 152 S - arco alto - vão = 7,47 m e altura = 4,19 m - aterro rodoviário mínimo = 0,9 m e máximo = 4,3 m - areia e brita comerciais</v>
          </cell>
          <cell r="C630" t="str">
            <v>m</v>
          </cell>
          <cell r="D630"/>
        </row>
        <row r="631">
          <cell r="A631">
            <v>607122</v>
          </cell>
          <cell r="B631" t="str">
            <v>Arco metálico galvanizado MP 152 S - arco alto - vão = 7,85 m e altura = 4,6 m - aterro rodoviário mínimo = 0,9 m e máximo = 6 m - areia e brita comerciais</v>
          </cell>
          <cell r="C631" t="str">
            <v>m</v>
          </cell>
          <cell r="D631"/>
        </row>
        <row r="632">
          <cell r="A632">
            <v>607123</v>
          </cell>
          <cell r="B632" t="str">
            <v>Arco metálico galvanizado MP 152 S - arco alto - vão = 7,67 m e altura = 3,99 m - aterro rodoviário mínimo = 0,9 m e máximo = 4,1 m - areia e brita comerciais</v>
          </cell>
          <cell r="C632" t="str">
            <v>m</v>
          </cell>
          <cell r="D632"/>
        </row>
        <row r="633">
          <cell r="A633">
            <v>607124</v>
          </cell>
          <cell r="B633" t="str">
            <v>Arco metálico galvanizado MP 152 S - arco alto - vão = 8,08 m e altura = 4,65 m - aterro rodoviário mínimo = 0,9 m e máximo = 5,8 m - areia e brita comerciais</v>
          </cell>
          <cell r="C633" t="str">
            <v>m</v>
          </cell>
          <cell r="D633"/>
        </row>
        <row r="634">
          <cell r="A634">
            <v>607125</v>
          </cell>
          <cell r="B634" t="str">
            <v>Arco metálico galvanizado MP 152 S - arco alto - vão = 7,9 m e altura = 4,04 m - aterro rodoviário mínimo = 0,9 m e máximo = 4 m - areia e brita comerciais</v>
          </cell>
          <cell r="C634" t="str">
            <v>m</v>
          </cell>
          <cell r="D634"/>
        </row>
        <row r="635">
          <cell r="A635">
            <v>607126</v>
          </cell>
          <cell r="B635" t="str">
            <v>Arco metálico galvanizado MP 152 S - arco alto - vão = 8,31 m e altura = 4,7 m - aterro rodoviário mínimo = 0,9 m e máximo = 5,6 m - areia e brita comerciais</v>
          </cell>
          <cell r="C635" t="str">
            <v>m</v>
          </cell>
          <cell r="D635"/>
        </row>
        <row r="636">
          <cell r="A636">
            <v>607127</v>
          </cell>
          <cell r="B636" t="str">
            <v>Arco metálico galvanizado MP 152 S - arco alto - vão = 8,36 m e altura = 4,11 m - aterro rodoviário mínimo = 0,9 m e máximo = 3,7 m - areia e brita comerciais</v>
          </cell>
          <cell r="C636" t="str">
            <v>m</v>
          </cell>
          <cell r="D636"/>
        </row>
        <row r="637">
          <cell r="A637">
            <v>607128</v>
          </cell>
          <cell r="B637" t="str">
            <v>Arco metálico galvanizado MP 152 S - arco alto - vão = 8,97 m e altura = 5 m - aterro rodoviário mínimo = 0,9 m e máximo = 5,8 m - areia e brita comerciais</v>
          </cell>
          <cell r="C637" t="str">
            <v>m</v>
          </cell>
          <cell r="D637"/>
        </row>
        <row r="638">
          <cell r="A638">
            <v>607129</v>
          </cell>
          <cell r="B638" t="str">
            <v>Arco metálico galvanizado MP 152 S - arco alto - vão = 8,59 m e altura = 4,39 m - aterro rodoviário mínimo = 0,9 m e máximo = 3,6 m - areia e brita comerciais</v>
          </cell>
          <cell r="C638" t="str">
            <v>m</v>
          </cell>
          <cell r="D638"/>
        </row>
        <row r="639">
          <cell r="A639">
            <v>607130</v>
          </cell>
          <cell r="B639" t="str">
            <v>Arco metálico galvanizado MP 152 S - arco alto - vão = 9,17 m e altura = 5,49 m - aterro rodoviário mínimo = 0,9 m e máximo = 5,6 m - areia e brita comerciais</v>
          </cell>
          <cell r="C639" t="str">
            <v>m</v>
          </cell>
          <cell r="D639"/>
        </row>
        <row r="640">
          <cell r="A640">
            <v>607131</v>
          </cell>
          <cell r="B640" t="str">
            <v>Arco metálico galvanizado MP 152 S - arco alto - vão = 9,22 m e altura = 4,7 m - aterro rodoviário mínimo = 0,9 m e máximo = 4,1 m - areia e brita comerciais</v>
          </cell>
          <cell r="C640" t="str">
            <v>m</v>
          </cell>
          <cell r="D640"/>
        </row>
        <row r="641">
          <cell r="A641">
            <v>607132</v>
          </cell>
          <cell r="B641" t="str">
            <v>Arco metálico galvanizado MP 152 S - arco alto - vão = 9,63 m e altura = 5,59 m - aterro rodoviário mínimo = 0,9 m e máximo = 5,3 m - areia e brita comerciais</v>
          </cell>
          <cell r="C641" t="str">
            <v>m</v>
          </cell>
          <cell r="D641"/>
        </row>
        <row r="642">
          <cell r="A642">
            <v>607133</v>
          </cell>
          <cell r="B642" t="str">
            <v>Arco metálico galvanizado MP 152 S - arco alto - vão = 9,45 m e altura = 4,75 m - aterro rodoviário mínimo = 0,9 m e máximo = 4 m - areia e brita comerciais</v>
          </cell>
          <cell r="C642" t="str">
            <v>m</v>
          </cell>
          <cell r="D642"/>
        </row>
        <row r="643">
          <cell r="A643">
            <v>607134</v>
          </cell>
          <cell r="B643" t="str">
            <v>Arco metálico galvanizado MP 152 S - arco alto - vão = 9,65 m e altura = 5,41 m - aterro rodoviário mínimo = 0,9 m e máximo = 4,7 m - areia e brita comerciais</v>
          </cell>
          <cell r="C643" t="str">
            <v>m</v>
          </cell>
          <cell r="D643"/>
        </row>
        <row r="644">
          <cell r="A644">
            <v>607135</v>
          </cell>
          <cell r="B644" t="str">
            <v>Arco metálico galvanizado MP 152 S - arco alto - vão = 9,86 m e altura = 6,07 m - aterro rodoviário mínimo = 0,9 m e máximo = 5,2 m - areia e brita comerciais</v>
          </cell>
          <cell r="C644" t="str">
            <v>m</v>
          </cell>
          <cell r="D644"/>
        </row>
        <row r="645">
          <cell r="A645">
            <v>607136</v>
          </cell>
          <cell r="B645" t="str">
            <v>Arco metálico galvanizado MP 152 S - arco alto - vão = 9,68 m e altura = 5,23 m - aterro rodoviário mínimo = 0,9 m e máximo = 3,9 m - areia e brita comerciais</v>
          </cell>
          <cell r="C645" t="str">
            <v>m</v>
          </cell>
          <cell r="D645"/>
        </row>
        <row r="646">
          <cell r="A646">
            <v>607137</v>
          </cell>
          <cell r="B646" t="str">
            <v>Arco metálico galvanizado MP 152 S - arco alto - vão = 10,08 m e altura = 6,12 m - aterro rodoviário mínimo = 0,9 m e máximo = 5 m - areia e brita comerciais</v>
          </cell>
          <cell r="C646" t="str">
            <v>m</v>
          </cell>
          <cell r="D646"/>
        </row>
        <row r="647">
          <cell r="A647">
            <v>607138</v>
          </cell>
          <cell r="B647" t="str">
            <v>Arco metálico galvanizado MP 152 S - arco alto - vão = 9,91 m e altura = 5,28 m - aterro rodoviário mínimo = 0,9 m e máximo = 3,8 m - areia e brita comerciais</v>
          </cell>
          <cell r="C647" t="str">
            <v>m</v>
          </cell>
          <cell r="D647"/>
        </row>
        <row r="648">
          <cell r="A648">
            <v>607139</v>
          </cell>
          <cell r="B648" t="str">
            <v>Arco metálico galvanizado MP 152 S - arco alto - vão = 10,31 m e altura = 6,17 m - aterro rodoviário mínimo = 0,9 m e máximo = 4,9 m - areia e brita comerciais</v>
          </cell>
          <cell r="C648" t="str">
            <v>m</v>
          </cell>
          <cell r="D648"/>
        </row>
        <row r="649">
          <cell r="A649">
            <v>607140</v>
          </cell>
          <cell r="B649" t="str">
            <v>Arco metálico galvanizado MP 152 S - arco alto - vão = 10,36 m e altura = 5,38 m - aterro rodoviário mínimo = 1,2 m e máximo = 3,6 m - areia e brita comerciais</v>
          </cell>
          <cell r="C649" t="str">
            <v>m</v>
          </cell>
          <cell r="D649"/>
        </row>
        <row r="650">
          <cell r="A650">
            <v>607141</v>
          </cell>
          <cell r="B650" t="str">
            <v>Arco metálico galvanizado MP 152 S - arco alto - vão = 10,54 m e altura = 6,05 m - aterro rodoviário mínimo = 1,2 m e máximo = 4,2 m - areia e brita comerciais</v>
          </cell>
          <cell r="C650" t="str">
            <v>m</v>
          </cell>
          <cell r="D650"/>
        </row>
        <row r="651">
          <cell r="A651">
            <v>607142</v>
          </cell>
          <cell r="B651" t="str">
            <v>Arco metálico galvanizado MP 152 S - arco alto - vão = 10,74 m e altura = 6,48 m - aterro rodoviário mínimo = 1,2 m e máximo = 4,7 m - areia e brita comerciais</v>
          </cell>
          <cell r="C651" t="str">
            <v>m</v>
          </cell>
          <cell r="D651"/>
        </row>
        <row r="652">
          <cell r="A652">
            <v>607143</v>
          </cell>
          <cell r="B652" t="str">
            <v>Arco metálico galvanizado MP 152 S - arco alto - vão = 11,35 m e altura = 7,12 m - aterro rodoviário mínimo = 1,2 m e máximo = 4,7 m - areia e brita comerciais</v>
          </cell>
          <cell r="C652" t="str">
            <v>m</v>
          </cell>
          <cell r="D652"/>
        </row>
        <row r="653">
          <cell r="A653">
            <v>607144</v>
          </cell>
          <cell r="B653" t="str">
            <v>Arco metálico galvanizado MP 152 S - arco alto - vão = 10,57 m e altura = 5,41 m - aterro rodoviário mínimo = 1,2 m e máximo = 4,1 m - areia e brita comerciais</v>
          </cell>
          <cell r="C653" t="str">
            <v>m</v>
          </cell>
          <cell r="D653"/>
        </row>
        <row r="654">
          <cell r="A654">
            <v>607145</v>
          </cell>
          <cell r="B654" t="str">
            <v>Arco metálico galvanizado MP 152 S - arco alto - vão = 10,77 m e altura = 6,1 m - aterro rodoviário mínimo = 1,2 m e máximo = 4,7 m - areia e brita comerciais</v>
          </cell>
          <cell r="C654" t="str">
            <v>m</v>
          </cell>
          <cell r="D654"/>
        </row>
        <row r="655">
          <cell r="A655">
            <v>607146</v>
          </cell>
          <cell r="B655" t="str">
            <v>Arco metálico galvanizado MP 152 S - arco alto - vão = 10,97 m e altura = 6,53 m - aterro rodoviário mínimo = 1,2 m e máximo = 4,7 m - areia e brita comerciais</v>
          </cell>
          <cell r="C655" t="str">
            <v>m</v>
          </cell>
          <cell r="D655"/>
        </row>
        <row r="656">
          <cell r="A656">
            <v>607147</v>
          </cell>
          <cell r="B656" t="str">
            <v>Arco metálico galvanizado MP 152 S - arco alto - vão = 11,58 m e altura = 7,16 m - aterro rodoviário mínimo = 1,2 m e máximo = 6,4 m - areia e brita comerciais</v>
          </cell>
          <cell r="C656" t="str">
            <v>m</v>
          </cell>
          <cell r="D656"/>
        </row>
        <row r="657">
          <cell r="A657">
            <v>705168</v>
          </cell>
          <cell r="B657" t="str">
            <v>Corpo BSCC 1,50 x 1,50 m - moldado no local - altura do aterro 0,00 a 1,00 m - areia extraída e brita produzida</v>
          </cell>
          <cell r="C657" t="str">
            <v>m</v>
          </cell>
          <cell r="D657" t="str">
            <v>DNIT 025/2004-ES</v>
          </cell>
        </row>
        <row r="658">
          <cell r="A658">
            <v>705169</v>
          </cell>
          <cell r="B658" t="str">
            <v>Corpo BSCC 1,50 x 1,50 m - moldado no local - altura do aterro 0,00 a 1,00 m - areia e brita comerciais</v>
          </cell>
          <cell r="C658" t="str">
            <v>m</v>
          </cell>
          <cell r="D658" t="str">
            <v>DNIT 025/2004-ES</v>
          </cell>
        </row>
        <row r="659">
          <cell r="A659">
            <v>705170</v>
          </cell>
          <cell r="B659" t="str">
            <v>Corpo BSCC 1,50 x 1,50 m - moldado no local - altura do aterro 1,00 a 2,50 m - areia extraída e brita produzida</v>
          </cell>
          <cell r="C659" t="str">
            <v>m</v>
          </cell>
          <cell r="D659" t="str">
            <v>DNIT 025/2004-ES</v>
          </cell>
        </row>
        <row r="660">
          <cell r="A660">
            <v>705171</v>
          </cell>
          <cell r="B660" t="str">
            <v>Corpo BSCC 1,50 x 1,50 m - moldado no local - altura do aterro 1,00 a 2,50 m - areia e brita comerciais</v>
          </cell>
          <cell r="C660" t="str">
            <v>m</v>
          </cell>
          <cell r="D660" t="str">
            <v>DNIT 025/2004-ES</v>
          </cell>
        </row>
        <row r="661">
          <cell r="A661">
            <v>705172</v>
          </cell>
          <cell r="B661" t="str">
            <v>Corpo BSCC 1,50 x 1,50 m - moldado no local - altura do aterro 2,50 a 5,00 m - areia extraída e brita produzida</v>
          </cell>
          <cell r="C661" t="str">
            <v>m</v>
          </cell>
          <cell r="D661" t="str">
            <v>DNIT 025/2004-ES</v>
          </cell>
        </row>
        <row r="662">
          <cell r="A662">
            <v>705173</v>
          </cell>
          <cell r="B662" t="str">
            <v>Corpo BSCC 1,50 x 1,50 m - moldado no local - altura do aterro 2,50 a 5,00 m - areia e brita comerciais</v>
          </cell>
          <cell r="C662" t="str">
            <v>m</v>
          </cell>
          <cell r="D662" t="str">
            <v>DNIT 025/2004-ES</v>
          </cell>
        </row>
        <row r="663">
          <cell r="A663">
            <v>705174</v>
          </cell>
          <cell r="B663" t="str">
            <v>Corpo BSCC 1,50 x 1,50 m - moldado no local - altura do aterro 5,00 a 7,50 m - areia extraída e brita produzida</v>
          </cell>
          <cell r="C663" t="str">
            <v>m</v>
          </cell>
          <cell r="D663" t="str">
            <v>DNIT 025/2004-ES</v>
          </cell>
        </row>
        <row r="664">
          <cell r="A664">
            <v>705175</v>
          </cell>
          <cell r="B664" t="str">
            <v>Corpo BSCC 1,50 x 1,50 m - moldado no local - altura do aterro 5,00 a 7,50 m - areia e brita comerciais</v>
          </cell>
          <cell r="C664" t="str">
            <v>m</v>
          </cell>
          <cell r="D664" t="str">
            <v>DNIT 025/2004-ES</v>
          </cell>
        </row>
        <row r="665">
          <cell r="A665">
            <v>705176</v>
          </cell>
          <cell r="B665" t="str">
            <v>Corpo BSCC 1,50 x 1,50 m - moldado no local - altura do aterro 7,50 a 10,00 m - areia extraída e brita produzida</v>
          </cell>
          <cell r="C665" t="str">
            <v>m</v>
          </cell>
          <cell r="D665" t="str">
            <v>DNIT 025/2004-ES</v>
          </cell>
        </row>
        <row r="666">
          <cell r="A666">
            <v>705177</v>
          </cell>
          <cell r="B666" t="str">
            <v>Corpo BSCC 1,50 x 1,50 m - moldado no local - altura do aterro 7,50 a 10,00 m - areia e brita comerciais</v>
          </cell>
          <cell r="C666" t="str">
            <v>m</v>
          </cell>
          <cell r="D666" t="str">
            <v>DNIT 025/2004-ES</v>
          </cell>
        </row>
        <row r="667">
          <cell r="A667">
            <v>705178</v>
          </cell>
          <cell r="B667" t="str">
            <v>Corpo BSCC 1,50 x 1,50 m - moldado no local - altura do aterro 10,00 a 12,50 m - areia extraída e brita produzida</v>
          </cell>
          <cell r="C667" t="str">
            <v>m</v>
          </cell>
          <cell r="D667" t="str">
            <v>DNIT 025/2004-ES</v>
          </cell>
        </row>
        <row r="668">
          <cell r="A668">
            <v>705179</v>
          </cell>
          <cell r="B668" t="str">
            <v>Corpo BSCC 1,50 x 1,50 m - moldado no local - altura do aterro 10,00 a 12,50 m - areia e brita comerciais</v>
          </cell>
          <cell r="C668" t="str">
            <v>m</v>
          </cell>
          <cell r="D668" t="str">
            <v>DNIT 025/2004-ES</v>
          </cell>
        </row>
        <row r="669">
          <cell r="A669">
            <v>705180</v>
          </cell>
          <cell r="B669" t="str">
            <v>Corpo BSCC 1,50 x 1,50 m - moldado no local - altura do aterro 12,50 a 15,00 m - areia extraída e brita produzida</v>
          </cell>
          <cell r="C669" t="str">
            <v>m</v>
          </cell>
          <cell r="D669" t="str">
            <v>DNIT 025/2004-ES</v>
          </cell>
        </row>
        <row r="670">
          <cell r="A670">
            <v>705181</v>
          </cell>
          <cell r="B670" t="str">
            <v>Corpo BSCC 1,50 x 1,50 m - moldado no local - altura do aterro 12,50 a 15,00 m - areia e brita comerciais</v>
          </cell>
          <cell r="C670" t="str">
            <v>m</v>
          </cell>
          <cell r="D670" t="str">
            <v>DNIT 025/2004-ES</v>
          </cell>
        </row>
        <row r="671">
          <cell r="A671">
            <v>705182</v>
          </cell>
          <cell r="B671" t="str">
            <v>Corpo BSCC 2,00 x 2,00 m - moldado no local - altura do aterro 0,00 a 1,00 m - areia extraída e brita produzida</v>
          </cell>
          <cell r="C671" t="str">
            <v>m</v>
          </cell>
          <cell r="D671" t="str">
            <v>DNIT 025/2004-ES</v>
          </cell>
        </row>
        <row r="672">
          <cell r="A672">
            <v>705183</v>
          </cell>
          <cell r="B672" t="str">
            <v>Corpo BSCC 2,00 x 2,00 m - moldado no local - altura do aterro 0,00 a 1,00 m - areia e brita comerciais</v>
          </cell>
          <cell r="C672" t="str">
            <v>m</v>
          </cell>
          <cell r="D672" t="str">
            <v>DNIT 025/2004-ES</v>
          </cell>
        </row>
        <row r="673">
          <cell r="A673">
            <v>705184</v>
          </cell>
          <cell r="B673" t="str">
            <v>Corpo BSCC 2,00 x 2,00 m - moldado no local - altura do aterro 1,00 a 2,50 m - areia extraída e brita produzida</v>
          </cell>
          <cell r="C673" t="str">
            <v>m</v>
          </cell>
          <cell r="D673" t="str">
            <v>DNIT 025/2004-ES</v>
          </cell>
        </row>
        <row r="674">
          <cell r="A674">
            <v>705185</v>
          </cell>
          <cell r="B674" t="str">
            <v>Corpo BSCC 2,00 x 2,00 m - moldado no local - altura do aterro 1,00 a 2,50 m - areia e brita comerciais</v>
          </cell>
          <cell r="C674" t="str">
            <v>m</v>
          </cell>
          <cell r="D674" t="str">
            <v>DNIT 025/2004-ES</v>
          </cell>
        </row>
        <row r="675">
          <cell r="A675">
            <v>705186</v>
          </cell>
          <cell r="B675" t="str">
            <v>Corpo BSCC 2,00 x 2,00 m - moldado no local - altura do aterro 2,50 a 5,00 m - areia extraída e brita produzida</v>
          </cell>
          <cell r="C675" t="str">
            <v>m</v>
          </cell>
          <cell r="D675" t="str">
            <v>DNIT 025/2004-ES</v>
          </cell>
        </row>
        <row r="676">
          <cell r="A676">
            <v>705187</v>
          </cell>
          <cell r="B676" t="str">
            <v>Corpo BSCC 2,00 x 2,00 m - moldado no local - altura do aterro 2,50 a 5,00 m - areia e brita comerciais</v>
          </cell>
          <cell r="C676" t="str">
            <v>m</v>
          </cell>
          <cell r="D676" t="str">
            <v>DNIT 025/2004-ES</v>
          </cell>
        </row>
        <row r="677">
          <cell r="A677">
            <v>705188</v>
          </cell>
          <cell r="B677" t="str">
            <v>Corpo BSCC 2,00 x 2,00 m - moldado no local - altura do aterro 5,00 a 7,50 m - areia extraída e brita produzida</v>
          </cell>
          <cell r="C677" t="str">
            <v>m</v>
          </cell>
          <cell r="D677" t="str">
            <v>DNIT 025/2004-ES</v>
          </cell>
        </row>
        <row r="678">
          <cell r="A678">
            <v>705189</v>
          </cell>
          <cell r="B678" t="str">
            <v>Corpo BSCC 2,00 x 2,00 m - moldado no local - altura do aterro 5,00 a 7,50 m - areia e brita comerciais</v>
          </cell>
          <cell r="C678" t="str">
            <v>m</v>
          </cell>
          <cell r="D678" t="str">
            <v>DNIT 025/2004-ES</v>
          </cell>
        </row>
        <row r="679">
          <cell r="A679">
            <v>705190</v>
          </cell>
          <cell r="B679" t="str">
            <v>Corpo BSCC 2,00 x 2,00 m - moldado no local - altura do aterro 7,50 a 10,00 m - areia extraída e brita produzida</v>
          </cell>
          <cell r="C679" t="str">
            <v>m</v>
          </cell>
          <cell r="D679" t="str">
            <v>DNIT 025/2004-ES</v>
          </cell>
        </row>
        <row r="680">
          <cell r="A680">
            <v>705191</v>
          </cell>
          <cell r="B680" t="str">
            <v>Corpo BSCC 2,00 x 2,00 m - moldado no local - altura do aterro 7,50 a 10,00 m - areia e brita comerciais</v>
          </cell>
          <cell r="C680" t="str">
            <v>m</v>
          </cell>
          <cell r="D680" t="str">
            <v>DNIT 025/2004-ES</v>
          </cell>
        </row>
        <row r="681">
          <cell r="A681">
            <v>705192</v>
          </cell>
          <cell r="B681" t="str">
            <v>Corpo BSCC 2,00 x 2,00 m - moldado no local - altura do aterro 10,00 a 12,50 m - areia extraída e brita produzida</v>
          </cell>
          <cell r="C681" t="str">
            <v>m</v>
          </cell>
          <cell r="D681" t="str">
            <v>DNIT 025/2004-ES</v>
          </cell>
        </row>
        <row r="682">
          <cell r="A682">
            <v>705193</v>
          </cell>
          <cell r="B682" t="str">
            <v>Corpo BSCC 2,00 x 2,00 m - moldado no local - altura do aterro 10,00 a 12,50 m - areia e brita comerciais</v>
          </cell>
          <cell r="C682" t="str">
            <v>m</v>
          </cell>
          <cell r="D682" t="str">
            <v>DNIT 025/2004-ES</v>
          </cell>
        </row>
        <row r="683">
          <cell r="A683">
            <v>705194</v>
          </cell>
          <cell r="B683" t="str">
            <v>Corpo BSCC 2,00 x 2,00 m - moldado no local - altura do aterro 12,50 a 15,00 m - areia extraída e brita produzida</v>
          </cell>
          <cell r="C683" t="str">
            <v>m</v>
          </cell>
          <cell r="D683" t="str">
            <v>DNIT 025/2004-ES</v>
          </cell>
        </row>
        <row r="684">
          <cell r="A684">
            <v>705195</v>
          </cell>
          <cell r="B684" t="str">
            <v>Corpo BSCC 2,00 x 2,00 m - moldado no local - altura do aterro 12,50 a 15,00 m - areia e brita comerciais</v>
          </cell>
          <cell r="C684" t="str">
            <v>m</v>
          </cell>
          <cell r="D684" t="str">
            <v>DNIT 025/2004-ES</v>
          </cell>
        </row>
        <row r="685">
          <cell r="A685">
            <v>705196</v>
          </cell>
          <cell r="B685" t="str">
            <v>Corpo BSCC 2,50 x 2,50 m - moldado no local - altura do aterro 0,00 a 1,00 m - areia extraída e brita produzida</v>
          </cell>
          <cell r="C685" t="str">
            <v>m</v>
          </cell>
          <cell r="D685" t="str">
            <v>DNIT 025/2004-ES</v>
          </cell>
        </row>
        <row r="686">
          <cell r="A686">
            <v>705197</v>
          </cell>
          <cell r="B686" t="str">
            <v>Corpo BSCC 2,50 x 2,50 m - moldado no local - altura do aterro 0,00 a 1,00 m - areia e brita comerciais</v>
          </cell>
          <cell r="C686" t="str">
            <v>m</v>
          </cell>
          <cell r="D686" t="str">
            <v>DNIT 025/2004-ES</v>
          </cell>
        </row>
        <row r="687">
          <cell r="A687">
            <v>705198</v>
          </cell>
          <cell r="B687" t="str">
            <v>Corpo BSCC 2,50 x 2,50 m - moldado no local - altura do aterro 1,00 a 2,50 m - areia extraída e brita produzida</v>
          </cell>
          <cell r="C687" t="str">
            <v>m</v>
          </cell>
          <cell r="D687" t="str">
            <v>DNIT 025/2004-ES</v>
          </cell>
        </row>
        <row r="688">
          <cell r="A688">
            <v>705199</v>
          </cell>
          <cell r="B688" t="str">
            <v>Corpo BSCC 2,50 x 2,50 m - moldado no local - altura do aterro 1,00 a 2,50 m - areia e brita comerciais</v>
          </cell>
          <cell r="C688" t="str">
            <v>m</v>
          </cell>
          <cell r="D688" t="str">
            <v>DNIT 025/2004-ES</v>
          </cell>
        </row>
        <row r="689">
          <cell r="A689">
            <v>705200</v>
          </cell>
          <cell r="B689" t="str">
            <v>Corpo BSCC 2,50 x 2,50 m - moldado no local - altura do aterro 2,50 a 5,00 m - areia extraída e brita produzida</v>
          </cell>
          <cell r="C689" t="str">
            <v>m</v>
          </cell>
          <cell r="D689" t="str">
            <v>DNIT 025/2004-ES</v>
          </cell>
        </row>
        <row r="690">
          <cell r="A690">
            <v>705201</v>
          </cell>
          <cell r="B690" t="str">
            <v>Corpo BSCC 2,50 x 2,50 m - moldado no local - altura do aterro 2,50 a 5,00 m - areia e brita comerciais</v>
          </cell>
          <cell r="C690" t="str">
            <v>m</v>
          </cell>
          <cell r="D690" t="str">
            <v>DNIT 025/2004-ES</v>
          </cell>
        </row>
        <row r="691">
          <cell r="A691">
            <v>705202</v>
          </cell>
          <cell r="B691" t="str">
            <v>Corpo BSCC 2,50 x 2,50 m - moldado no local - altura do aterro 5,00 a 7,50 m - areia extraída e brita produzida</v>
          </cell>
          <cell r="C691" t="str">
            <v>m</v>
          </cell>
          <cell r="D691" t="str">
            <v>DNIT 025/2004-ES</v>
          </cell>
        </row>
        <row r="692">
          <cell r="A692">
            <v>705203</v>
          </cell>
          <cell r="B692" t="str">
            <v>Corpo BSCC 2,50 x 2,50 m - moldado no local - altura do aterro 5,00 a 7,50 m - areia e brita comerciais</v>
          </cell>
          <cell r="C692" t="str">
            <v>m</v>
          </cell>
          <cell r="D692" t="str">
            <v>DNIT 025/2004-ES</v>
          </cell>
        </row>
        <row r="693">
          <cell r="A693">
            <v>705204</v>
          </cell>
          <cell r="B693" t="str">
            <v>Corpo BSCC 2,50 x 2,50 m - moldado no local - altura do aterro 7,50 a 10,00 m - areia extraída e brita produzida</v>
          </cell>
          <cell r="C693" t="str">
            <v>m</v>
          </cell>
          <cell r="D693" t="str">
            <v>DNIT 025/2004-ES</v>
          </cell>
        </row>
        <row r="694">
          <cell r="A694">
            <v>705205</v>
          </cell>
          <cell r="B694" t="str">
            <v>Corpo BSCC 2,50 x 2,50 m - moldado no local - altura do aterro 7,50 a 10,00 m - areia e brita comerciais</v>
          </cell>
          <cell r="C694" t="str">
            <v>m</v>
          </cell>
          <cell r="D694" t="str">
            <v>DNIT 025/2004-ES</v>
          </cell>
        </row>
        <row r="695">
          <cell r="A695">
            <v>705206</v>
          </cell>
          <cell r="B695" t="str">
            <v>Corpo BSCC 2,50 x 2,50 m - moldado no local - altura do aterro 10,00 a 12,50 m - areia extraída e brita produzida</v>
          </cell>
          <cell r="C695" t="str">
            <v>m</v>
          </cell>
          <cell r="D695" t="str">
            <v>DNIT 025/2004-ES</v>
          </cell>
        </row>
        <row r="696">
          <cell r="A696">
            <v>705207</v>
          </cell>
          <cell r="B696" t="str">
            <v>Corpo BSCC 2,50 x 2,50 m - moldado no local - altura do aterro 10,00 a 12,50 m - areia e brita comerciais</v>
          </cell>
          <cell r="C696" t="str">
            <v>m</v>
          </cell>
          <cell r="D696" t="str">
            <v>DNIT 025/2004-ES</v>
          </cell>
        </row>
        <row r="697">
          <cell r="A697">
            <v>705208</v>
          </cell>
          <cell r="B697" t="str">
            <v>Corpo BSCC 2,50 x 2,50 m - moldado no local - altura do aterro 12,50 a 15,00 m - areia extraída e brita produzida</v>
          </cell>
          <cell r="C697" t="str">
            <v>m</v>
          </cell>
          <cell r="D697" t="str">
            <v>DNIT 025/2004-ES</v>
          </cell>
        </row>
        <row r="698">
          <cell r="A698">
            <v>705209</v>
          </cell>
          <cell r="B698" t="str">
            <v>Corpo BSCC 2,50 x 2,50 m - moldado no local - altura do aterro 12,50 a 15,00 m - areia e brita comerciais</v>
          </cell>
          <cell r="C698" t="str">
            <v>m</v>
          </cell>
          <cell r="D698" t="str">
            <v>DNIT 025/2004-ES</v>
          </cell>
        </row>
        <row r="699">
          <cell r="A699">
            <v>705210</v>
          </cell>
          <cell r="B699" t="str">
            <v>Corpo BSCC 3,00 x 3,00 m - moldado no local - altura do aterro 0,00 a 1,00 m - areia extraída e brita produzida</v>
          </cell>
          <cell r="C699" t="str">
            <v>m</v>
          </cell>
          <cell r="D699" t="str">
            <v>DNIT 025/2004-ES</v>
          </cell>
        </row>
        <row r="700">
          <cell r="A700">
            <v>705211</v>
          </cell>
          <cell r="B700" t="str">
            <v>Corpo BSCC 3,00 x 3,00 m - moldado no local - altura do aterro 0,00 a 1,00 m - areia e brita comerciais</v>
          </cell>
          <cell r="C700" t="str">
            <v>m</v>
          </cell>
          <cell r="D700" t="str">
            <v>DNIT 025/2004-ES</v>
          </cell>
        </row>
        <row r="701">
          <cell r="A701">
            <v>705212</v>
          </cell>
          <cell r="B701" t="str">
            <v>Corpo BSCC 3,00 x 3,00 m - moldado no local - altura do aterro 1,00 a 2,50 m - areia extraída e brita produzida</v>
          </cell>
          <cell r="C701" t="str">
            <v>m</v>
          </cell>
          <cell r="D701" t="str">
            <v>DNIT 025/2004-ES</v>
          </cell>
        </row>
        <row r="702">
          <cell r="A702">
            <v>705213</v>
          </cell>
          <cell r="B702" t="str">
            <v>Corpo BSCC 3,00 x 3,00 m - moldado no local - altura do aterro 1,00 a 2,50 m - areia e brita comerciais</v>
          </cell>
          <cell r="C702" t="str">
            <v>m</v>
          </cell>
          <cell r="D702" t="str">
            <v>DNIT 025/2004-ES</v>
          </cell>
        </row>
        <row r="703">
          <cell r="A703">
            <v>705214</v>
          </cell>
          <cell r="B703" t="str">
            <v>Corpo BSCC 3,00 x 3,00 m - moldado no local - altura do aterro 2,50 a 5,00 m - areia extraída e brita produzida</v>
          </cell>
          <cell r="C703" t="str">
            <v>m</v>
          </cell>
          <cell r="D703" t="str">
            <v>DNIT 025/2004-ES</v>
          </cell>
        </row>
        <row r="704">
          <cell r="A704">
            <v>705215</v>
          </cell>
          <cell r="B704" t="str">
            <v>Corpo BSCC 3,00 x 3,00 m - moldado no local - altura do aterro 2,50 a 5,00 m - areia e brita comerciais</v>
          </cell>
          <cell r="C704" t="str">
            <v>m</v>
          </cell>
          <cell r="D704" t="str">
            <v>DNIT 025/2004-ES</v>
          </cell>
        </row>
        <row r="705">
          <cell r="A705">
            <v>705216</v>
          </cell>
          <cell r="B705" t="str">
            <v>Corpo BSCC 3,00 x 3,00 m - moldado no local - altura do aterro 5,00 a 7,50 m - areia extraída e brita produzida</v>
          </cell>
          <cell r="C705" t="str">
            <v>m</v>
          </cell>
          <cell r="D705" t="str">
            <v>DNIT 025/2004-ES</v>
          </cell>
        </row>
        <row r="706">
          <cell r="A706">
            <v>705217</v>
          </cell>
          <cell r="B706" t="str">
            <v>Corpo BSCC 3,00 x 3,00 m - moldado no local - altura do aterro 5,00 a 7,50 m - areia e brita comerciais</v>
          </cell>
          <cell r="C706" t="str">
            <v>m</v>
          </cell>
          <cell r="D706" t="str">
            <v>DNIT 025/2004-ES</v>
          </cell>
        </row>
        <row r="707">
          <cell r="A707">
            <v>705218</v>
          </cell>
          <cell r="B707" t="str">
            <v>Corpo BSCC 3,00 x 3,00 m - moldado no local - altura do aterro 7,50 a 10,00 m - areia extraída e brita produzida</v>
          </cell>
          <cell r="C707" t="str">
            <v>m</v>
          </cell>
          <cell r="D707" t="str">
            <v>DNIT 025/2004-ES</v>
          </cell>
        </row>
        <row r="708">
          <cell r="A708">
            <v>705219</v>
          </cell>
          <cell r="B708" t="str">
            <v>Corpo BSCC 3,00 x 3,00 m - moldado no local - altura do aterro 7,50 a 10,00 m - areia e brita comerciais</v>
          </cell>
          <cell r="C708" t="str">
            <v>m</v>
          </cell>
          <cell r="D708" t="str">
            <v>DNIT 025/2004-ES</v>
          </cell>
        </row>
        <row r="709">
          <cell r="A709">
            <v>705220</v>
          </cell>
          <cell r="B709" t="str">
            <v>Corpo BSCC 3,00 x 3,00 m - moldado no local - altura do aterro 10,00 a 12,50 m - areia extraída e brita produzida</v>
          </cell>
          <cell r="C709" t="str">
            <v>m</v>
          </cell>
          <cell r="D709" t="str">
            <v>DNIT 025/2004-ES</v>
          </cell>
        </row>
        <row r="710">
          <cell r="A710">
            <v>705221</v>
          </cell>
          <cell r="B710" t="str">
            <v>Corpo BSCC 3,00 x 3,00 m - moldado no local - altura do aterro 10,00 a 12,50 m - areia e brita comerciais</v>
          </cell>
          <cell r="C710" t="str">
            <v>m</v>
          </cell>
          <cell r="D710" t="str">
            <v>DNIT 025/2004-ES</v>
          </cell>
        </row>
        <row r="711">
          <cell r="A711">
            <v>705222</v>
          </cell>
          <cell r="B711" t="str">
            <v>Corpo BSCC 3,00 x 3,00 m - moldado no local - altura do aterro 12,50 a 15,00 m - areia extraída e brita produzida</v>
          </cell>
          <cell r="C711" t="str">
            <v>m</v>
          </cell>
          <cell r="D711" t="str">
            <v>DNIT 025/2004-ES</v>
          </cell>
        </row>
        <row r="712">
          <cell r="A712">
            <v>705223</v>
          </cell>
          <cell r="B712" t="str">
            <v>Corpo BSCC 3,00 x 3,00 m - moldado no local - altura do aterro 12,50 a 15,00 m - areia e brita comerciais</v>
          </cell>
          <cell r="C712" t="str">
            <v>m</v>
          </cell>
          <cell r="D712" t="str">
            <v>DNIT 025/2004-ES</v>
          </cell>
        </row>
        <row r="713">
          <cell r="A713">
            <v>705224</v>
          </cell>
          <cell r="B713" t="str">
            <v>Boca BSCC 1,50 x 1,50 m - esconsidade 0° - areia extraída e brita produzida</v>
          </cell>
          <cell r="C713" t="str">
            <v>un</v>
          </cell>
          <cell r="D713" t="str">
            <v>DNIT 026/2004-ES</v>
          </cell>
        </row>
        <row r="714">
          <cell r="A714">
            <v>705225</v>
          </cell>
          <cell r="B714" t="str">
            <v>Boca BSCC 1,50 x 1,50 m - esconsidade 0° - areia e brita comerciais</v>
          </cell>
          <cell r="C714" t="str">
            <v>un</v>
          </cell>
          <cell r="D714" t="str">
            <v>DNIT 026/2004-ES</v>
          </cell>
        </row>
        <row r="715">
          <cell r="A715">
            <v>705226</v>
          </cell>
          <cell r="B715" t="str">
            <v>Boca BSCC 1,50 x 1,50 m - esconsidade 15° - areia extraída e brita produzida</v>
          </cell>
          <cell r="C715" t="str">
            <v>un</v>
          </cell>
          <cell r="D715" t="str">
            <v>DNIT 026/2004-ES</v>
          </cell>
        </row>
        <row r="716">
          <cell r="A716">
            <v>705227</v>
          </cell>
          <cell r="B716" t="str">
            <v>Boca BSCC 1,50 x 1,50 m - esconsidade 15° - areia e brita comerciais</v>
          </cell>
          <cell r="C716" t="str">
            <v>un</v>
          </cell>
          <cell r="D716" t="str">
            <v>DNIT 026/2004-ES</v>
          </cell>
        </row>
        <row r="717">
          <cell r="A717">
            <v>705228</v>
          </cell>
          <cell r="B717" t="str">
            <v>Boca BSCC 1,50 x 1,50 m - esconsidade 30° - areia extraída e brita produzida</v>
          </cell>
          <cell r="C717" t="str">
            <v>un</v>
          </cell>
          <cell r="D717" t="str">
            <v>DNIT 026/2004-ES</v>
          </cell>
        </row>
        <row r="718">
          <cell r="A718">
            <v>705229</v>
          </cell>
          <cell r="B718" t="str">
            <v>Boca BSCC 1,50 x 1,50 m - esconsidade 30° - areia e brita comerciais</v>
          </cell>
          <cell r="C718" t="str">
            <v>un</v>
          </cell>
          <cell r="D718" t="str">
            <v>DNIT 026/2004-ES</v>
          </cell>
        </row>
        <row r="719">
          <cell r="A719">
            <v>705230</v>
          </cell>
          <cell r="B719" t="str">
            <v>Boca BSCC 1,50 x 1,50 m - esconsidade 45° - areia extraída e brita produzida</v>
          </cell>
          <cell r="C719" t="str">
            <v>un</v>
          </cell>
          <cell r="D719" t="str">
            <v>DNIT 026/2004-ES</v>
          </cell>
        </row>
        <row r="720">
          <cell r="A720">
            <v>705231</v>
          </cell>
          <cell r="B720" t="str">
            <v>Boca BSCC 1,50 x 1,50 m - esconsidade 45° - areia e brita comerciais</v>
          </cell>
          <cell r="C720" t="str">
            <v>un</v>
          </cell>
          <cell r="D720" t="str">
            <v>DNIT 026/2004-ES</v>
          </cell>
        </row>
        <row r="721">
          <cell r="A721">
            <v>705232</v>
          </cell>
          <cell r="B721" t="str">
            <v>Boca BSCC 2,00 x 2,00 m - esconsidade 0° - areia extraída e brita produzida</v>
          </cell>
          <cell r="C721" t="str">
            <v>un</v>
          </cell>
          <cell r="D721" t="str">
            <v>DNIT 026/2004-ES</v>
          </cell>
        </row>
        <row r="722">
          <cell r="A722">
            <v>705233</v>
          </cell>
          <cell r="B722" t="str">
            <v>Boca BSCC 2,00 x 2,00 m - esconsidade 0° - areia e brita comerciais</v>
          </cell>
          <cell r="C722" t="str">
            <v>un</v>
          </cell>
          <cell r="D722" t="str">
            <v>DNIT 026/2004-ES</v>
          </cell>
        </row>
        <row r="723">
          <cell r="A723">
            <v>705234</v>
          </cell>
          <cell r="B723" t="str">
            <v>Boca BSCC 2,00 x 2,00 m - esconsidade 15° - areia extraída e brita produzida</v>
          </cell>
          <cell r="C723" t="str">
            <v>un</v>
          </cell>
          <cell r="D723" t="str">
            <v>DNIT 026/2004-ES</v>
          </cell>
        </row>
        <row r="724">
          <cell r="A724">
            <v>705235</v>
          </cell>
          <cell r="B724" t="str">
            <v>Boca BSCC 2,00 x 2,00 m - esconsidade 15° - areia e brita comerciais</v>
          </cell>
          <cell r="C724" t="str">
            <v>un</v>
          </cell>
          <cell r="D724" t="str">
            <v>DNIT 026/2004-ES</v>
          </cell>
        </row>
        <row r="725">
          <cell r="A725">
            <v>705236</v>
          </cell>
          <cell r="B725" t="str">
            <v>Boca BSCC 2,00 x 2,00 m - esconsidade 30° - areia extraída e brita produzida</v>
          </cell>
          <cell r="C725" t="str">
            <v>un</v>
          </cell>
          <cell r="D725" t="str">
            <v>DNIT 026/2004-ES</v>
          </cell>
        </row>
        <row r="726">
          <cell r="A726">
            <v>705237</v>
          </cell>
          <cell r="B726" t="str">
            <v>Boca BSCC 2,00 x 2,00 m - esconsidade 30° - areia e brita comerciais</v>
          </cell>
          <cell r="C726" t="str">
            <v>un</v>
          </cell>
          <cell r="D726" t="str">
            <v>DNIT 026/2004-ES</v>
          </cell>
        </row>
        <row r="727">
          <cell r="A727">
            <v>705238</v>
          </cell>
          <cell r="B727" t="str">
            <v>Boca BSCC 2,00 x 2,00 m - esconsidade 45° - areia extraída e brita produzida</v>
          </cell>
          <cell r="C727" t="str">
            <v>un</v>
          </cell>
          <cell r="D727" t="str">
            <v>DNIT 026/2004-ES</v>
          </cell>
        </row>
        <row r="728">
          <cell r="A728">
            <v>705239</v>
          </cell>
          <cell r="B728" t="str">
            <v>Boca BSCC 2,00 x 2,00 m - esconsidade 45° - areia e brita comerciais</v>
          </cell>
          <cell r="C728" t="str">
            <v>un</v>
          </cell>
          <cell r="D728" t="str">
            <v>DNIT 026/2004-ES</v>
          </cell>
        </row>
        <row r="729">
          <cell r="A729">
            <v>705240</v>
          </cell>
          <cell r="B729" t="str">
            <v>Boca BSCC 2,50 x 2,50 m - esconsidade 0° - areia extraída e brita produzida</v>
          </cell>
          <cell r="C729" t="str">
            <v>un</v>
          </cell>
          <cell r="D729" t="str">
            <v>DNIT 026/2004-ES</v>
          </cell>
        </row>
        <row r="730">
          <cell r="A730">
            <v>705241</v>
          </cell>
          <cell r="B730" t="str">
            <v>Boca BSCC 2,50 x 2,50 m - esconsidade 0° - areia e brita comerciais</v>
          </cell>
          <cell r="C730" t="str">
            <v>un</v>
          </cell>
          <cell r="D730" t="str">
            <v>DNIT 026/2004-ES</v>
          </cell>
        </row>
        <row r="731">
          <cell r="A731">
            <v>705242</v>
          </cell>
          <cell r="B731" t="str">
            <v>Boca BSCC 2,50 x 2,50 m - esconsidade 15° - areia extraída e brita produzida</v>
          </cell>
          <cell r="C731" t="str">
            <v>un</v>
          </cell>
          <cell r="D731" t="str">
            <v>DNIT 026/2004-ES</v>
          </cell>
        </row>
        <row r="732">
          <cell r="A732">
            <v>705243</v>
          </cell>
          <cell r="B732" t="str">
            <v>Boca BSCC 2,50 x 2,50 m - esconsidade 15° - areia e brita comerciais</v>
          </cell>
          <cell r="C732" t="str">
            <v>un</v>
          </cell>
          <cell r="D732" t="str">
            <v>DNIT 026/2004-ES</v>
          </cell>
        </row>
        <row r="733">
          <cell r="A733">
            <v>705244</v>
          </cell>
          <cell r="B733" t="str">
            <v>Boca BSCC 2,50 x 2,50 m - esconsidade 30° - areia extraída e brita produzida</v>
          </cell>
          <cell r="C733" t="str">
            <v>un</v>
          </cell>
          <cell r="D733" t="str">
            <v>DNIT 026/2004-ES</v>
          </cell>
        </row>
        <row r="734">
          <cell r="A734">
            <v>705245</v>
          </cell>
          <cell r="B734" t="str">
            <v>Boca BSCC 2,50 x 2,50 m - esconsidade 30° - areia e brita comerciais</v>
          </cell>
          <cell r="C734" t="str">
            <v>un</v>
          </cell>
          <cell r="D734" t="str">
            <v>DNIT 026/2004-ES</v>
          </cell>
        </row>
        <row r="735">
          <cell r="A735">
            <v>705246</v>
          </cell>
          <cell r="B735" t="str">
            <v>Boca BSCC 2,50 x 2,50 m - esconsidade 45° - areia extraída e brita produzida</v>
          </cell>
          <cell r="C735" t="str">
            <v>un</v>
          </cell>
          <cell r="D735" t="str">
            <v>DNIT 026/2004-ES</v>
          </cell>
        </row>
        <row r="736">
          <cell r="A736">
            <v>705247</v>
          </cell>
          <cell r="B736" t="str">
            <v>Boca BSCC 2,50 x 2,50 m - esconsidade 45° - areia e brita comerciais</v>
          </cell>
          <cell r="C736" t="str">
            <v>un</v>
          </cell>
          <cell r="D736" t="str">
            <v>DNIT 026/2004-ES</v>
          </cell>
        </row>
        <row r="737">
          <cell r="A737">
            <v>705248</v>
          </cell>
          <cell r="B737" t="str">
            <v>Boca BSCC 3,00 x 3,00 m - esconsidade 0° - areia extraída e brita produzida</v>
          </cell>
          <cell r="C737" t="str">
            <v>un</v>
          </cell>
          <cell r="D737" t="str">
            <v>DNIT 026/2004-ES</v>
          </cell>
        </row>
        <row r="738">
          <cell r="A738">
            <v>705249</v>
          </cell>
          <cell r="B738" t="str">
            <v>Boca BSCC 3,00 x 3,00 m - esconsidade 0° - areia e brita comerciais</v>
          </cell>
          <cell r="C738" t="str">
            <v>un</v>
          </cell>
          <cell r="D738" t="str">
            <v>DNIT 026/2004-ES</v>
          </cell>
        </row>
        <row r="739">
          <cell r="A739">
            <v>705250</v>
          </cell>
          <cell r="B739" t="str">
            <v>Boca BSCC 3,00 x 3,00 m - esconsidade 15° - areia extraída e brita produzida</v>
          </cell>
          <cell r="C739" t="str">
            <v>un</v>
          </cell>
          <cell r="D739" t="str">
            <v>DNIT 026/2004-ES</v>
          </cell>
        </row>
        <row r="740">
          <cell r="A740">
            <v>705251</v>
          </cell>
          <cell r="B740" t="str">
            <v>Boca BSCC 3,00 x 3,00 m - esconsidade 15° - areia e brita comerciais</v>
          </cell>
          <cell r="C740" t="str">
            <v>un</v>
          </cell>
          <cell r="D740" t="str">
            <v>DNIT 026/2004-ES</v>
          </cell>
        </row>
        <row r="741">
          <cell r="A741">
            <v>705252</v>
          </cell>
          <cell r="B741" t="str">
            <v>Boca BSCC 3,00 x 3,00 m - esconsidade 30° - areia extraída e brita produzida</v>
          </cell>
          <cell r="C741" t="str">
            <v>un</v>
          </cell>
          <cell r="D741" t="str">
            <v>DNIT 026/2004-ES</v>
          </cell>
        </row>
        <row r="742">
          <cell r="A742">
            <v>705253</v>
          </cell>
          <cell r="B742" t="str">
            <v>Boca BSCC 3,00 x 3,00 m - esconsidade 30° - areia e brita comerciais</v>
          </cell>
          <cell r="C742" t="str">
            <v>un</v>
          </cell>
          <cell r="D742" t="str">
            <v>DNIT 026/2004-ES</v>
          </cell>
        </row>
        <row r="743">
          <cell r="A743">
            <v>705254</v>
          </cell>
          <cell r="B743" t="str">
            <v>Boca BSCC 3,00 x 3,00 m - esconsidade 45° - areia extraída e brita produzida</v>
          </cell>
          <cell r="C743" t="str">
            <v>un</v>
          </cell>
          <cell r="D743" t="str">
            <v>DNIT 026/2004-ES</v>
          </cell>
        </row>
        <row r="744">
          <cell r="A744">
            <v>705255</v>
          </cell>
          <cell r="B744" t="str">
            <v>Boca BSCC 3,00 x 3,00 m - esconsidade 45° - areia e brita comerciais</v>
          </cell>
          <cell r="C744" t="str">
            <v>un</v>
          </cell>
          <cell r="D744" t="str">
            <v>DNIT 026/2004-ES</v>
          </cell>
        </row>
        <row r="745">
          <cell r="A745">
            <v>705256</v>
          </cell>
          <cell r="B745" t="str">
            <v>Corpo BDCC 1,50 x 1,50 m - moldado no local - altura do aterro 0,00 a 1,00 m - areia extraída e brita produzida</v>
          </cell>
          <cell r="C745" t="str">
            <v>m</v>
          </cell>
          <cell r="D745" t="str">
            <v>DNIT 025/2004-ES</v>
          </cell>
        </row>
        <row r="746">
          <cell r="A746">
            <v>705257</v>
          </cell>
          <cell r="B746" t="str">
            <v>Corpo BDCC 1,50 x 1,50 m - moldado no local - altura do aterro 0,00 a 1,00 m - areia e brita comerciais</v>
          </cell>
          <cell r="C746" t="str">
            <v>m</v>
          </cell>
          <cell r="D746" t="str">
            <v>DNIT 025/2004-ES</v>
          </cell>
        </row>
        <row r="747">
          <cell r="A747">
            <v>705258</v>
          </cell>
          <cell r="B747" t="str">
            <v>Corpo BDCC 1,50 x 1,50 m - moldado no local - altura do aterro 1,00 a 2,50 m - areia extraída e brita produzida</v>
          </cell>
          <cell r="C747" t="str">
            <v>m</v>
          </cell>
          <cell r="D747" t="str">
            <v>DNIT 025/2004-ES</v>
          </cell>
        </row>
        <row r="748">
          <cell r="A748">
            <v>705259</v>
          </cell>
          <cell r="B748" t="str">
            <v>Corpo BDCC 1,50 x 1,50 m - moldado no local - altura do aterro 1,00 a 2,50 m - areia e brita comerciais</v>
          </cell>
          <cell r="C748" t="str">
            <v>m</v>
          </cell>
          <cell r="D748" t="str">
            <v>DNIT 025/2004-ES</v>
          </cell>
        </row>
        <row r="749">
          <cell r="A749">
            <v>705260</v>
          </cell>
          <cell r="B749" t="str">
            <v>Corpo BDCC 1,50 x 1,50 m - moldado no local - altura do aterro 2,50 a 5,00 m - areia extraída e brita produzida</v>
          </cell>
          <cell r="C749" t="str">
            <v>m</v>
          </cell>
          <cell r="D749" t="str">
            <v>DNIT 025/2004-ES</v>
          </cell>
        </row>
        <row r="750">
          <cell r="A750">
            <v>705261</v>
          </cell>
          <cell r="B750" t="str">
            <v>Corpo BDCC 1,50 x 1,50 m - moldado no local - altura do aterro 2,50 a 5,00 m - areia e brita comerciais</v>
          </cell>
          <cell r="C750" t="str">
            <v>m</v>
          </cell>
          <cell r="D750" t="str">
            <v>DNIT 025/2004-ES</v>
          </cell>
        </row>
        <row r="751">
          <cell r="A751">
            <v>705262</v>
          </cell>
          <cell r="B751" t="str">
            <v>Corpo BDCC 1,50 x 1,50 m - moldado no local - altura do aterro 5,00 a 7,50 m - areia extraída e brita produzida</v>
          </cell>
          <cell r="C751" t="str">
            <v>m</v>
          </cell>
          <cell r="D751" t="str">
            <v>DNIT 025/2004-ES</v>
          </cell>
        </row>
        <row r="752">
          <cell r="A752">
            <v>705263</v>
          </cell>
          <cell r="B752" t="str">
            <v>Corpo BDCC 1,50 x 1,50 m - moldado no local - altura do aterro 5,00 a 7,50 m - areia e brita comerciais</v>
          </cell>
          <cell r="C752" t="str">
            <v>m</v>
          </cell>
          <cell r="D752" t="str">
            <v>DNIT 025/2004-ES</v>
          </cell>
        </row>
        <row r="753">
          <cell r="A753">
            <v>705264</v>
          </cell>
          <cell r="B753" t="str">
            <v>Corpo BDCC 1,50 x 1,50 m - moldado no local - altura do aterro 7,50 a 10,00 m - areia extraída e brita produzida</v>
          </cell>
          <cell r="C753" t="str">
            <v>m</v>
          </cell>
          <cell r="D753" t="str">
            <v>DNIT 025/2004-ES</v>
          </cell>
        </row>
        <row r="754">
          <cell r="A754">
            <v>705265</v>
          </cell>
          <cell r="B754" t="str">
            <v>Corpo BDCC 1,50 x 1,50 m - moldado no local - altura do aterro 7,50 a 10,00 m - areia e brita comerciais</v>
          </cell>
          <cell r="C754" t="str">
            <v>m</v>
          </cell>
          <cell r="D754" t="str">
            <v>DNIT 025/2004-ES</v>
          </cell>
        </row>
        <row r="755">
          <cell r="A755">
            <v>705266</v>
          </cell>
          <cell r="B755" t="str">
            <v>Corpo BDCC 1,50 x 1,50 m - moldado no local - altura do aterro 10,00 a 12,50 m - areia extraída e brita produzida</v>
          </cell>
          <cell r="C755" t="str">
            <v>m</v>
          </cell>
          <cell r="D755" t="str">
            <v>DNIT 025/2004-ES</v>
          </cell>
        </row>
        <row r="756">
          <cell r="A756">
            <v>705267</v>
          </cell>
          <cell r="B756" t="str">
            <v>Corpo BDCC 1,50 x 1,50 m - moldado no local - altura do aterro 10,00 a 12,50 m - areia e brita comerciais</v>
          </cell>
          <cell r="C756" t="str">
            <v>m</v>
          </cell>
          <cell r="D756" t="str">
            <v>DNIT 025/2004-ES</v>
          </cell>
        </row>
        <row r="757">
          <cell r="A757">
            <v>705268</v>
          </cell>
          <cell r="B757" t="str">
            <v>Corpo BDCC 1,50 x 1,50 m - moldado no local - altura do aterro 12,50 a 15,00 m - areia extraída e brita produzida</v>
          </cell>
          <cell r="C757" t="str">
            <v>m</v>
          </cell>
          <cell r="D757" t="str">
            <v>DNIT 025/2004-ES</v>
          </cell>
        </row>
        <row r="758">
          <cell r="A758">
            <v>705269</v>
          </cell>
          <cell r="B758" t="str">
            <v>Corpo BDCC 1,50 x 1,50 m - moldado no local - altura do aterro 12,50 a 15,00 m - areia e brita comerciais</v>
          </cell>
          <cell r="C758" t="str">
            <v>m</v>
          </cell>
          <cell r="D758" t="str">
            <v>DNIT 025/2004-ES</v>
          </cell>
        </row>
        <row r="759">
          <cell r="A759">
            <v>705270</v>
          </cell>
          <cell r="B759" t="str">
            <v>Corpo BDCC 2,00 x 2,00 m - moldado no local - altura do aterro 0,00 a 1,00 m - areia extraída e brita produzida</v>
          </cell>
          <cell r="C759" t="str">
            <v>m</v>
          </cell>
          <cell r="D759" t="str">
            <v>DNIT 025/2004-ES</v>
          </cell>
        </row>
        <row r="760">
          <cell r="A760">
            <v>705271</v>
          </cell>
          <cell r="B760" t="str">
            <v>Corpo BDCC 2,00 x 2,00 m - moldado no local - altura do aterro 0,00 a 1,00 m - areia e brita comerciais</v>
          </cell>
          <cell r="C760" t="str">
            <v>m</v>
          </cell>
          <cell r="D760" t="str">
            <v>DNIT 025/2004-ES</v>
          </cell>
        </row>
        <row r="761">
          <cell r="A761">
            <v>705272</v>
          </cell>
          <cell r="B761" t="str">
            <v>Corpo BDCC 2,00 x 2,00 m - moldado no local - altura do aterro 1,00 a 2,50 m - areia extraída e brita produzida</v>
          </cell>
          <cell r="C761" t="str">
            <v>m</v>
          </cell>
          <cell r="D761" t="str">
            <v>DNIT 025/2004-ES</v>
          </cell>
        </row>
        <row r="762">
          <cell r="A762">
            <v>705273</v>
          </cell>
          <cell r="B762" t="str">
            <v>Corpo BDCC 2,00 x 2,00 m - moldado no local - altura do aterro 1,00 a 2,50 m - areia e brita comerciais</v>
          </cell>
          <cell r="C762" t="str">
            <v>m</v>
          </cell>
          <cell r="D762" t="str">
            <v>DNIT 025/2004-ES</v>
          </cell>
        </row>
        <row r="763">
          <cell r="A763">
            <v>705274</v>
          </cell>
          <cell r="B763" t="str">
            <v>Corpo BDCC 2,00 x 2,00 m - moldado no local - altura do aterro 2,50 a 5,00 m - areia extraída e brita produzida</v>
          </cell>
          <cell r="C763" t="str">
            <v>m</v>
          </cell>
          <cell r="D763" t="str">
            <v>DNIT 025/2004-ES</v>
          </cell>
        </row>
        <row r="764">
          <cell r="A764">
            <v>705275</v>
          </cell>
          <cell r="B764" t="str">
            <v>Corpo BDCC 2,00 x 2,00 m - moldado no local - altura do aterro 2,50 a 5,00 m - areia e brita comerciais</v>
          </cell>
          <cell r="C764" t="str">
            <v>m</v>
          </cell>
          <cell r="D764" t="str">
            <v>DNIT 025/2004-ES</v>
          </cell>
        </row>
        <row r="765">
          <cell r="A765">
            <v>705276</v>
          </cell>
          <cell r="B765" t="str">
            <v>Corpo BDCC 2,00 x 2,00 m - moldado no local - altura do aterro 5,00 a 7,50 m - areia extraída e brita produzida</v>
          </cell>
          <cell r="C765" t="str">
            <v>m</v>
          </cell>
          <cell r="D765" t="str">
            <v>DNIT 025/2004-ES</v>
          </cell>
        </row>
        <row r="766">
          <cell r="A766">
            <v>705277</v>
          </cell>
          <cell r="B766" t="str">
            <v>Corpo BDCC 2,00 x 2,00 m - moldado no local - altura do aterro 5,00 a 7,50 m - areia e brita comerciais</v>
          </cell>
          <cell r="C766" t="str">
            <v>m</v>
          </cell>
          <cell r="D766" t="str">
            <v>DNIT 025/2004-ES</v>
          </cell>
        </row>
        <row r="767">
          <cell r="A767">
            <v>705278</v>
          </cell>
          <cell r="B767" t="str">
            <v>Corpo BDCC 2,00 x 2,00 m - moldado no local - altura do aterro 7,50 a 10,00 m - areia extraída e brita produzida</v>
          </cell>
          <cell r="C767" t="str">
            <v>m</v>
          </cell>
          <cell r="D767" t="str">
            <v>DNIT 025/2004-ES</v>
          </cell>
        </row>
        <row r="768">
          <cell r="A768">
            <v>705279</v>
          </cell>
          <cell r="B768" t="str">
            <v>Corpo BDCC 2,00 x 2,00 m - moldado no local - altura do aterro 7,50 a 10,00 m - areia e brita comerciais</v>
          </cell>
          <cell r="C768" t="str">
            <v>m</v>
          </cell>
          <cell r="D768" t="str">
            <v>DNIT 025/2004-ES</v>
          </cell>
        </row>
        <row r="769">
          <cell r="A769">
            <v>705280</v>
          </cell>
          <cell r="B769" t="str">
            <v>Corpo BDCC 2,00 x 2,00 m - moldado no local - altura do aterro 10,00 a 12,50 m - areia extraída e brita produzida</v>
          </cell>
          <cell r="C769" t="str">
            <v>m</v>
          </cell>
          <cell r="D769" t="str">
            <v>DNIT 025/2004-ES</v>
          </cell>
        </row>
        <row r="770">
          <cell r="A770">
            <v>705281</v>
          </cell>
          <cell r="B770" t="str">
            <v>Corpo BDCC 2,00 x 2,00 m - moldado no local - altura do aterro 10,00 a 12,50 m - areia e brita comerciais</v>
          </cell>
          <cell r="C770" t="str">
            <v>m</v>
          </cell>
          <cell r="D770" t="str">
            <v>DNIT 025/2004-ES</v>
          </cell>
        </row>
        <row r="771">
          <cell r="A771">
            <v>705282</v>
          </cell>
          <cell r="B771" t="str">
            <v>Corpo BDCC 2,00 x 2,00 m - moldado no local - altura do aterro 12,50 a 15,00 m - areia extraída e brita produzida</v>
          </cell>
          <cell r="C771" t="str">
            <v>m</v>
          </cell>
          <cell r="D771" t="str">
            <v>DNIT 025/2004-ES</v>
          </cell>
        </row>
        <row r="772">
          <cell r="A772">
            <v>705283</v>
          </cell>
          <cell r="B772" t="str">
            <v>Corpo BDCC 2,00 x 2,00 m - moldado no local - altura do aterro 12,50 a 15,00 m - areia e brita comerciais</v>
          </cell>
          <cell r="C772" t="str">
            <v>m</v>
          </cell>
          <cell r="D772" t="str">
            <v>DNIT 025/2004-ES</v>
          </cell>
        </row>
        <row r="773">
          <cell r="A773">
            <v>705284</v>
          </cell>
          <cell r="B773" t="str">
            <v>Corpo BDCC 2,50 x 2,50 m - moldado no local - altura do aterro 0,00 a 1,00 m - areia extraída e brita produzida</v>
          </cell>
          <cell r="C773" t="str">
            <v>m</v>
          </cell>
          <cell r="D773" t="str">
            <v>DNIT 025/2004-ES</v>
          </cell>
        </row>
        <row r="774">
          <cell r="A774">
            <v>705285</v>
          </cell>
          <cell r="B774" t="str">
            <v>Corpo BDCC 2,50 x 2,50 m - moldado no local - altura do aterro 0,00 a 1,00 m - areia e brita comerciais</v>
          </cell>
          <cell r="C774" t="str">
            <v>m</v>
          </cell>
          <cell r="D774" t="str">
            <v>DNIT 025/2004-ES</v>
          </cell>
        </row>
        <row r="775">
          <cell r="A775">
            <v>705286</v>
          </cell>
          <cell r="B775" t="str">
            <v>Corpo BDCC 2,50 x 2,50 m - moldado no local - altura do aterro 1,00 a 2,50 m - areia extraída e brita produzida</v>
          </cell>
          <cell r="C775" t="str">
            <v>m</v>
          </cell>
          <cell r="D775" t="str">
            <v>DNIT 025/2004-ES</v>
          </cell>
        </row>
        <row r="776">
          <cell r="A776">
            <v>705287</v>
          </cell>
          <cell r="B776" t="str">
            <v>Corpo BDCC 2,50 x 2,50 m - moldado no local - altura do aterro 1,00 a 2,50 m - areia e brita comerciais</v>
          </cell>
          <cell r="C776" t="str">
            <v>m</v>
          </cell>
          <cell r="D776" t="str">
            <v>DNIT 025/2004-ES</v>
          </cell>
        </row>
        <row r="777">
          <cell r="A777">
            <v>705288</v>
          </cell>
          <cell r="B777" t="str">
            <v>Corpo BDCC 2,50 x 2,50 m - moldado no local - altura do aterro 2,50 a 5,00 m - areia extraída e brita produzida</v>
          </cell>
          <cell r="C777" t="str">
            <v>m</v>
          </cell>
          <cell r="D777" t="str">
            <v>DNIT 025/2004-ES</v>
          </cell>
        </row>
        <row r="778">
          <cell r="A778">
            <v>705289</v>
          </cell>
          <cell r="B778" t="str">
            <v>Corpo BDCC 2,50 x 2,50 m - moldado no local - altura do aterro 2,50 a 5,00 m - areia e brita comerciais</v>
          </cell>
          <cell r="C778" t="str">
            <v>m</v>
          </cell>
          <cell r="D778" t="str">
            <v>DNIT 025/2004-ES</v>
          </cell>
        </row>
        <row r="779">
          <cell r="A779">
            <v>705290</v>
          </cell>
          <cell r="B779" t="str">
            <v>Corpo BDCC 2,50 x 2,50 m - moldado no local - altura do aterro 5,00 a 7,50 m - areia extraída e brita produzida</v>
          </cell>
          <cell r="C779" t="str">
            <v>m</v>
          </cell>
          <cell r="D779" t="str">
            <v>DNIT 025/2004-ES</v>
          </cell>
        </row>
        <row r="780">
          <cell r="A780">
            <v>705291</v>
          </cell>
          <cell r="B780" t="str">
            <v>Corpo BDCC 2,50 x 2,50 m - moldado no local - altura do aterro 5,00 a 7,50 m - areia e brita comerciais</v>
          </cell>
          <cell r="C780" t="str">
            <v>m</v>
          </cell>
          <cell r="D780" t="str">
            <v>DNIT 025/2004-ES</v>
          </cell>
        </row>
        <row r="781">
          <cell r="A781">
            <v>705292</v>
          </cell>
          <cell r="B781" t="str">
            <v>Corpo BDCC 2,50 x 2,50 m - moldado no local - altura do aterro 7,50 a 10,00 m - areia extraída e brita produzida</v>
          </cell>
          <cell r="C781" t="str">
            <v>m</v>
          </cell>
          <cell r="D781" t="str">
            <v>DNIT 025/2004-ES</v>
          </cell>
        </row>
        <row r="782">
          <cell r="A782">
            <v>705293</v>
          </cell>
          <cell r="B782" t="str">
            <v>Corpo BDCC 2,50 x 2,50 m - moldado no local - altura do aterro 7,50 a 10,00 m - areia e brita comerciais</v>
          </cell>
          <cell r="C782" t="str">
            <v>m</v>
          </cell>
          <cell r="D782" t="str">
            <v>DNIT 025/2004-ES</v>
          </cell>
        </row>
        <row r="783">
          <cell r="A783">
            <v>705294</v>
          </cell>
          <cell r="B783" t="str">
            <v>Corpo BDCC 2,50 x 2,50 m - moldado no local - altura do aterro 10,00 a 12,50 m - areia extraída e brita produzida</v>
          </cell>
          <cell r="C783" t="str">
            <v>m</v>
          </cell>
          <cell r="D783" t="str">
            <v>DNIT 025/2004-ES</v>
          </cell>
        </row>
        <row r="784">
          <cell r="A784">
            <v>705295</v>
          </cell>
          <cell r="B784" t="str">
            <v>Corpo BDCC 2,50 x 2,50 m - moldado no local - altura do aterro 10,00 a 12,50 m - areia e brita comerciais</v>
          </cell>
          <cell r="C784" t="str">
            <v>m</v>
          </cell>
          <cell r="D784" t="str">
            <v>DNIT 025/2004-ES</v>
          </cell>
        </row>
        <row r="785">
          <cell r="A785">
            <v>705296</v>
          </cell>
          <cell r="B785" t="str">
            <v>Corpo BDCC 2,50 x 2,50 m - moldado no local - altura do aterro 12,50 a 15,00 m - areia extraída e brita produzida</v>
          </cell>
          <cell r="C785" t="str">
            <v>m</v>
          </cell>
          <cell r="D785" t="str">
            <v>DNIT 025/2004-ES</v>
          </cell>
        </row>
        <row r="786">
          <cell r="A786">
            <v>705297</v>
          </cell>
          <cell r="B786" t="str">
            <v>Corpo BDCC 2,50 x 2,50 m - moldado no local - altura do aterro 12,50 a 15,00 m - areia e brita comerciais</v>
          </cell>
          <cell r="C786" t="str">
            <v>m</v>
          </cell>
          <cell r="D786" t="str">
            <v>DNIT 025/2004-ES</v>
          </cell>
        </row>
        <row r="787">
          <cell r="A787">
            <v>705298</v>
          </cell>
          <cell r="B787" t="str">
            <v>Corpo BDCC 3,00 x 3,00 m - moldado no local - altura do aterro 0,00 a 1,00 m - areia extraída e brita produzida</v>
          </cell>
          <cell r="C787" t="str">
            <v>m</v>
          </cell>
          <cell r="D787" t="str">
            <v>DNIT 025/2004-ES</v>
          </cell>
        </row>
        <row r="788">
          <cell r="A788">
            <v>705299</v>
          </cell>
          <cell r="B788" t="str">
            <v>Corpo BDCC 3,00 x 3,00 m - moldado no local - altura do aterro 0,00 a 1,00 m - areia e brita comerciais</v>
          </cell>
          <cell r="C788" t="str">
            <v>m</v>
          </cell>
          <cell r="D788" t="str">
            <v>DNIT 025/2004-ES</v>
          </cell>
        </row>
        <row r="789">
          <cell r="A789">
            <v>705300</v>
          </cell>
          <cell r="B789" t="str">
            <v>Corpo BDCC 3,00 x 3,00 m - moldado no local - altura do aterro 1,00 a 2,50 m - areia extraída e brita produzida</v>
          </cell>
          <cell r="C789" t="str">
            <v>m</v>
          </cell>
          <cell r="D789" t="str">
            <v>DNIT 025/2004-ES</v>
          </cell>
        </row>
        <row r="790">
          <cell r="A790">
            <v>705301</v>
          </cell>
          <cell r="B790" t="str">
            <v>Corpo BDCC 3,00 x 3,00 m - moldado no local - altura do aterro 1,00 a 2,50 m - areia e brita comerciais</v>
          </cell>
          <cell r="C790" t="str">
            <v>m</v>
          </cell>
          <cell r="D790" t="str">
            <v>DNIT 025/2004-ES</v>
          </cell>
        </row>
        <row r="791">
          <cell r="A791">
            <v>705302</v>
          </cell>
          <cell r="B791" t="str">
            <v>Corpo BDCC 3,00 x 3,00 m - moldado no local - altura do aterro 2,50 a 5,00 m - areia extraída e brita produzida</v>
          </cell>
          <cell r="C791" t="str">
            <v>m</v>
          </cell>
          <cell r="D791" t="str">
            <v>DNIT 025/2004-ES</v>
          </cell>
        </row>
        <row r="792">
          <cell r="A792">
            <v>705303</v>
          </cell>
          <cell r="B792" t="str">
            <v>Corpo BDCC 3,00 x 3,00 m - moldado no local - altura do aterro 2,50 a 5,00 m - areia e brita comerciais</v>
          </cell>
          <cell r="C792" t="str">
            <v>m</v>
          </cell>
          <cell r="D792" t="str">
            <v>DNIT 025/2004-ES</v>
          </cell>
        </row>
        <row r="793">
          <cell r="A793">
            <v>705304</v>
          </cell>
          <cell r="B793" t="str">
            <v>Corpo BDCC 3,00 x 3,00 m - moldado no local - altura do aterro 5,00 a 7,50 m - areia extraída e brita produzida</v>
          </cell>
          <cell r="C793" t="str">
            <v>m</v>
          </cell>
          <cell r="D793" t="str">
            <v>DNIT 025/2004-ES</v>
          </cell>
        </row>
        <row r="794">
          <cell r="A794">
            <v>705305</v>
          </cell>
          <cell r="B794" t="str">
            <v>Corpo BDCC 3,00 x 3,00 m - moldado no local - altura do aterro 5,00 a 7,50 m - areia e brita comerciais</v>
          </cell>
          <cell r="C794" t="str">
            <v>m</v>
          </cell>
          <cell r="D794" t="str">
            <v>DNIT 025/2004-ES</v>
          </cell>
        </row>
        <row r="795">
          <cell r="A795">
            <v>705306</v>
          </cell>
          <cell r="B795" t="str">
            <v>Corpo BDCC 3,00 x 3,00 m - moldado no local - altura do aterro 7,50 a 10,00 m - areia extraída e brita produzida</v>
          </cell>
          <cell r="C795" t="str">
            <v>m</v>
          </cell>
          <cell r="D795" t="str">
            <v>DNIT 025/2004-ES</v>
          </cell>
        </row>
        <row r="796">
          <cell r="A796">
            <v>705307</v>
          </cell>
          <cell r="B796" t="str">
            <v>Corpo BDCC 3,00 x 3,00 m - moldado no local - altura do aterro 7,50 a 10,00 m - areia e brita comerciais</v>
          </cell>
          <cell r="C796" t="str">
            <v>m</v>
          </cell>
          <cell r="D796" t="str">
            <v>DNIT 025/2004-ES</v>
          </cell>
        </row>
        <row r="797">
          <cell r="A797">
            <v>705308</v>
          </cell>
          <cell r="B797" t="str">
            <v>Corpo BDCC 3,00 x 3,00 m - moldado no local - altura do aterro 10,00 a 12,50 m - areia extraída e brita produzida</v>
          </cell>
          <cell r="C797" t="str">
            <v>m</v>
          </cell>
          <cell r="D797" t="str">
            <v>DNIT 025/2004-ES</v>
          </cell>
        </row>
        <row r="798">
          <cell r="A798">
            <v>705309</v>
          </cell>
          <cell r="B798" t="str">
            <v>Corpo BDCC 3,00 x 3,00 m - moldado no local - altura do aterro 10,00 a 12,50 m - areia e brita comerciais</v>
          </cell>
          <cell r="C798" t="str">
            <v>m</v>
          </cell>
          <cell r="D798" t="str">
            <v>DNIT 025/2004-ES</v>
          </cell>
        </row>
        <row r="799">
          <cell r="A799">
            <v>705310</v>
          </cell>
          <cell r="B799" t="str">
            <v>Corpo BDCC 3,00 x 3,00 m - moldado no local - altura do aterro 12,50 a 15,00 m - areia extraída e brita produzida</v>
          </cell>
          <cell r="C799" t="str">
            <v>m</v>
          </cell>
          <cell r="D799" t="str">
            <v>DNIT 025/2004-ES</v>
          </cell>
        </row>
        <row r="800">
          <cell r="A800">
            <v>705311</v>
          </cell>
          <cell r="B800" t="str">
            <v>Corpo BDCC 3,00 x 3,00 m - moldado no local - altura do aterro 12,50 a 15,00 m - areia e brita comerciais</v>
          </cell>
          <cell r="C800" t="str">
            <v>m</v>
          </cell>
          <cell r="D800" t="str">
            <v>DNIT 025/2004-ES</v>
          </cell>
        </row>
        <row r="801">
          <cell r="A801">
            <v>705312</v>
          </cell>
          <cell r="B801" t="str">
            <v>Boca BDCC 1,50 x 1,50 m - esconsidade 0° - areia extraída e brita produzida</v>
          </cell>
          <cell r="C801" t="str">
            <v>un</v>
          </cell>
          <cell r="D801" t="str">
            <v>DNIT 026/2004-ES</v>
          </cell>
        </row>
        <row r="802">
          <cell r="A802">
            <v>705314</v>
          </cell>
          <cell r="B802" t="str">
            <v>Boca BDCC 1,50 x 1,50 m - esconsidade 0° - areia e brita comerciais</v>
          </cell>
          <cell r="C802" t="str">
            <v>un</v>
          </cell>
          <cell r="D802" t="str">
            <v>DNIT 026/2004-ES</v>
          </cell>
        </row>
        <row r="803">
          <cell r="A803">
            <v>705315</v>
          </cell>
          <cell r="B803" t="str">
            <v>Boca BDCC 1,50 x 1,50 m - esconsidade 15° - areia extraída e brita produzida</v>
          </cell>
          <cell r="C803" t="str">
            <v>un</v>
          </cell>
          <cell r="D803" t="str">
            <v>DNIT 026/2004-ES</v>
          </cell>
        </row>
        <row r="804">
          <cell r="A804">
            <v>705316</v>
          </cell>
          <cell r="B804" t="str">
            <v>Boca BDCC 1,50 x 1,50 m - esconsidade 15° - areia e brita comerciais</v>
          </cell>
          <cell r="C804" t="str">
            <v>un</v>
          </cell>
          <cell r="D804" t="str">
            <v>DNIT 026/2004-ES</v>
          </cell>
        </row>
        <row r="805">
          <cell r="A805">
            <v>705317</v>
          </cell>
          <cell r="B805" t="str">
            <v>Boca BDCC 1,50 x 1,50 m - esconsidade 30° - areia extraída e brita produzida</v>
          </cell>
          <cell r="C805" t="str">
            <v>un</v>
          </cell>
          <cell r="D805" t="str">
            <v>DNIT 026/2004-ES</v>
          </cell>
        </row>
        <row r="806">
          <cell r="A806">
            <v>705318</v>
          </cell>
          <cell r="B806" t="str">
            <v>Boca BDCC 1,50 x 1,50 m - esconsidade 30° - areia e brita comerciais</v>
          </cell>
          <cell r="C806" t="str">
            <v>un</v>
          </cell>
          <cell r="D806" t="str">
            <v>DNIT 026/2004-ES</v>
          </cell>
        </row>
        <row r="807">
          <cell r="A807">
            <v>705319</v>
          </cell>
          <cell r="B807" t="str">
            <v>Boca BDCC 1,50 x 1,50 m - esconsidade 45° - areia extraída e brita produzida</v>
          </cell>
          <cell r="C807" t="str">
            <v>un</v>
          </cell>
          <cell r="D807" t="str">
            <v>DNIT 026/2004-ES</v>
          </cell>
        </row>
        <row r="808">
          <cell r="A808">
            <v>705320</v>
          </cell>
          <cell r="B808" t="str">
            <v>Boca BDCC 1,50 x 1,50 m - esconsidade 45° - areia e brita comerciais</v>
          </cell>
          <cell r="C808" t="str">
            <v>un</v>
          </cell>
          <cell r="D808" t="str">
            <v>DNIT 026/2004-ES</v>
          </cell>
        </row>
        <row r="809">
          <cell r="A809">
            <v>705321</v>
          </cell>
          <cell r="B809" t="str">
            <v>Boca BDCC 2,00 x 2,00 m - esconsidade 0° - areia extraída e brita produzida</v>
          </cell>
          <cell r="C809" t="str">
            <v>un</v>
          </cell>
          <cell r="D809" t="str">
            <v>DNIT 026/2004-ES</v>
          </cell>
        </row>
        <row r="810">
          <cell r="A810">
            <v>705322</v>
          </cell>
          <cell r="B810" t="str">
            <v>Boca BDCC 2,00 x 2,00 m - esconsidade 0° - areia e brita comerciais</v>
          </cell>
          <cell r="C810" t="str">
            <v>un</v>
          </cell>
          <cell r="D810" t="str">
            <v>DNIT 026/2004-ES</v>
          </cell>
        </row>
        <row r="811">
          <cell r="A811">
            <v>705323</v>
          </cell>
          <cell r="B811" t="str">
            <v>Boca BDCC 2,00 x 2,00 m - esconsidade 15° - areia extraída e brita produzida</v>
          </cell>
          <cell r="C811" t="str">
            <v>un</v>
          </cell>
          <cell r="D811" t="str">
            <v>DNIT 026/2004-ES</v>
          </cell>
        </row>
        <row r="812">
          <cell r="A812">
            <v>705324</v>
          </cell>
          <cell r="B812" t="str">
            <v>Boca BDCC 2,00 x 2,00 m - esconsidade 15° - areia e brita comerciais</v>
          </cell>
          <cell r="C812" t="str">
            <v>un</v>
          </cell>
          <cell r="D812" t="str">
            <v>DNIT 026/2004-ES</v>
          </cell>
        </row>
        <row r="813">
          <cell r="A813">
            <v>705325</v>
          </cell>
          <cell r="B813" t="str">
            <v>Boca BDCC 2,00 x 2,00 m - esconsidade 30° - areia extraída e brita produzida</v>
          </cell>
          <cell r="C813" t="str">
            <v>un</v>
          </cell>
          <cell r="D813" t="str">
            <v>DNIT 026/2004-ES</v>
          </cell>
        </row>
        <row r="814">
          <cell r="A814">
            <v>705326</v>
          </cell>
          <cell r="B814" t="str">
            <v>Boca BDCC 2,00 x 2,00 m - esconsidade 30° - areia e brita comerciais</v>
          </cell>
          <cell r="C814" t="str">
            <v>un</v>
          </cell>
          <cell r="D814" t="str">
            <v>DNIT 026/2004-ES</v>
          </cell>
        </row>
        <row r="815">
          <cell r="A815">
            <v>705327</v>
          </cell>
          <cell r="B815" t="str">
            <v>Boca BDCC 2,00 x 2,00 m - esconsidade 45° - areia extraída e brita produzida</v>
          </cell>
          <cell r="C815" t="str">
            <v>un</v>
          </cell>
          <cell r="D815" t="str">
            <v>DNIT 026/2004-ES</v>
          </cell>
        </row>
        <row r="816">
          <cell r="A816">
            <v>705328</v>
          </cell>
          <cell r="B816" t="str">
            <v>Boca BDCC 2,00 x 2,00 m - esconsidade 45° - areia e brita comerciais</v>
          </cell>
          <cell r="C816" t="str">
            <v>un</v>
          </cell>
          <cell r="D816" t="str">
            <v>DNIT 026/2004-ES</v>
          </cell>
        </row>
        <row r="817">
          <cell r="A817">
            <v>705329</v>
          </cell>
          <cell r="B817" t="str">
            <v>Boca BDCC 2,50 x 2,50 m - esconsidade 0° - areia extraída e brita produzida</v>
          </cell>
          <cell r="C817" t="str">
            <v>un</v>
          </cell>
          <cell r="D817" t="str">
            <v>DNIT 026/2004-ES</v>
          </cell>
        </row>
        <row r="818">
          <cell r="A818">
            <v>705330</v>
          </cell>
          <cell r="B818" t="str">
            <v>Boca BDCC 2,50 x 2,50 m - esconsidade 0° - areia e brita comerciais</v>
          </cell>
          <cell r="C818" t="str">
            <v>un</v>
          </cell>
          <cell r="D818" t="str">
            <v>DNIT 026/2004-ES</v>
          </cell>
        </row>
        <row r="819">
          <cell r="A819">
            <v>705331</v>
          </cell>
          <cell r="B819" t="str">
            <v>Boca BDCC 2,50 x 2,50 m - esconsidade 15° - areia extraída e brita produzida</v>
          </cell>
          <cell r="C819" t="str">
            <v>un</v>
          </cell>
          <cell r="D819" t="str">
            <v>DNIT 026/2004-ES</v>
          </cell>
        </row>
        <row r="820">
          <cell r="A820">
            <v>705332</v>
          </cell>
          <cell r="B820" t="str">
            <v>Boca BDCC 2,50 x 2,50 m - esconsidade 15° - areia e brita comerciais</v>
          </cell>
          <cell r="C820" t="str">
            <v>un</v>
          </cell>
          <cell r="D820" t="str">
            <v>DNIT 026/2004-ES</v>
          </cell>
        </row>
        <row r="821">
          <cell r="A821">
            <v>705333</v>
          </cell>
          <cell r="B821" t="str">
            <v>Boca BDCC 2,50 x 2,50 m - esconsidade 30° - areia extraída e brita produzida</v>
          </cell>
          <cell r="C821" t="str">
            <v>un</v>
          </cell>
          <cell r="D821" t="str">
            <v>DNIT 026/2004-ES</v>
          </cell>
        </row>
        <row r="822">
          <cell r="A822">
            <v>705334</v>
          </cell>
          <cell r="B822" t="str">
            <v>Boca BDCC 2,50 x 2,50 m - esconsidade 30° - areia e brita comerciais</v>
          </cell>
          <cell r="C822" t="str">
            <v>un</v>
          </cell>
          <cell r="D822" t="str">
            <v>DNIT 026/2004-ES</v>
          </cell>
        </row>
        <row r="823">
          <cell r="A823">
            <v>705335</v>
          </cell>
          <cell r="B823" t="str">
            <v>Boca BDCC 2,50 x 2,50 m - esconsidade 45° - areia extraída e brita produzida</v>
          </cell>
          <cell r="C823" t="str">
            <v>un</v>
          </cell>
          <cell r="D823" t="str">
            <v>DNIT 026/2004-ES</v>
          </cell>
        </row>
        <row r="824">
          <cell r="A824">
            <v>705336</v>
          </cell>
          <cell r="B824" t="str">
            <v>Boca BDCC 2,50 x 2,50 m - esconsidade 45° - areia e brita comerciais</v>
          </cell>
          <cell r="C824" t="str">
            <v>un</v>
          </cell>
          <cell r="D824" t="str">
            <v>DNIT 026/2004-ES</v>
          </cell>
        </row>
        <row r="825">
          <cell r="A825">
            <v>705337</v>
          </cell>
          <cell r="B825" t="str">
            <v>Boca BDCC 3,00 x 3,00 m - esconsidade 0° - areia extraída e brita produzida</v>
          </cell>
          <cell r="C825" t="str">
            <v>un</v>
          </cell>
          <cell r="D825" t="str">
            <v>DNIT 026/2004-ES</v>
          </cell>
        </row>
        <row r="826">
          <cell r="A826">
            <v>705338</v>
          </cell>
          <cell r="B826" t="str">
            <v>Boca BDCC 3,00 x 3,00 m - esconsidade 0° - areia e brita comerciais</v>
          </cell>
          <cell r="C826" t="str">
            <v>un</v>
          </cell>
          <cell r="D826" t="str">
            <v>DNIT 026/2004-ES</v>
          </cell>
        </row>
        <row r="827">
          <cell r="A827">
            <v>705339</v>
          </cell>
          <cell r="B827" t="str">
            <v>Boca BDCC 3,00 x 3,00 m - esconsidade 15° - areia extraída e brita produzida</v>
          </cell>
          <cell r="C827" t="str">
            <v>un</v>
          </cell>
          <cell r="D827" t="str">
            <v>DNIT 026/2004-ES</v>
          </cell>
        </row>
        <row r="828">
          <cell r="A828">
            <v>705340</v>
          </cell>
          <cell r="B828" t="str">
            <v>Boca BDCC 3,00 x 3,00 m - esconsidade 15° - areia e brita comerciais</v>
          </cell>
          <cell r="C828" t="str">
            <v>un</v>
          </cell>
          <cell r="D828" t="str">
            <v>DNIT 026/2004-ES</v>
          </cell>
        </row>
        <row r="829">
          <cell r="A829">
            <v>705341</v>
          </cell>
          <cell r="B829" t="str">
            <v>Boca BDCC 3,00 x 3,00 m - esconsidade 30° - areia extraída e brita produzida</v>
          </cell>
          <cell r="C829" t="str">
            <v>un</v>
          </cell>
          <cell r="D829" t="str">
            <v>DNIT 026/2004-ES</v>
          </cell>
        </row>
        <row r="830">
          <cell r="A830">
            <v>705342</v>
          </cell>
          <cell r="B830" t="str">
            <v>Boca BDCC 3,00 x 3,00 m - esconsidade 30° - areia e brita comerciais</v>
          </cell>
          <cell r="C830" t="str">
            <v>un</v>
          </cell>
          <cell r="D830" t="str">
            <v>DNIT 026/2004-ES</v>
          </cell>
        </row>
        <row r="831">
          <cell r="A831">
            <v>705343</v>
          </cell>
          <cell r="B831" t="str">
            <v>Boca BDCC 3,00 x 3,00 m - esconsidade 45° - areia extraída e brita produzida</v>
          </cell>
          <cell r="C831" t="str">
            <v>un</v>
          </cell>
          <cell r="D831" t="str">
            <v>DNIT 026/2004-ES</v>
          </cell>
        </row>
        <row r="832">
          <cell r="A832">
            <v>705344</v>
          </cell>
          <cell r="B832" t="str">
            <v>Boca BDCC 3,00 x 3,00 m - esconsidade 45° - areia e brita comerciais</v>
          </cell>
          <cell r="C832" t="str">
            <v>un</v>
          </cell>
          <cell r="D832" t="str">
            <v>DNIT 026/2004-ES</v>
          </cell>
        </row>
        <row r="833">
          <cell r="A833">
            <v>705345</v>
          </cell>
          <cell r="B833" t="str">
            <v>Corpo BTCC 1,50 x 1,50 m - moldado no local - altura do aterro 0,00 a 1,00 m - areia extraída e brita produzida</v>
          </cell>
          <cell r="C833" t="str">
            <v>m</v>
          </cell>
          <cell r="D833" t="str">
            <v>DNIT 025/2004-ES</v>
          </cell>
        </row>
        <row r="834">
          <cell r="A834">
            <v>705346</v>
          </cell>
          <cell r="B834" t="str">
            <v>Corpo BTCC 1,50 x 1,50 m - moldado no local - altura do aterro 0,00 a 1,00 m - areia e brita comerciais</v>
          </cell>
          <cell r="C834" t="str">
            <v>m</v>
          </cell>
          <cell r="D834" t="str">
            <v>DNIT 025/2004-ES</v>
          </cell>
        </row>
        <row r="835">
          <cell r="A835">
            <v>705347</v>
          </cell>
          <cell r="B835" t="str">
            <v>Corpo BTCC 1,50 x 1,50 m - moldado no local - altura do aterro 1,00 a 2,50 m - areia extraída e brita produzida</v>
          </cell>
          <cell r="C835" t="str">
            <v>m</v>
          </cell>
          <cell r="D835" t="str">
            <v>DNIT 025/2004-ES</v>
          </cell>
        </row>
        <row r="836">
          <cell r="A836">
            <v>705348</v>
          </cell>
          <cell r="B836" t="str">
            <v>Corpo BTCC 1,50 x 1,50 m - moldado no local - altura do aterro 1,00 a 2,50 m - areia e brita comerciais</v>
          </cell>
          <cell r="C836" t="str">
            <v>m</v>
          </cell>
          <cell r="D836" t="str">
            <v>DNIT 025/2004-ES</v>
          </cell>
        </row>
        <row r="837">
          <cell r="A837">
            <v>705349</v>
          </cell>
          <cell r="B837" t="str">
            <v>Corpo BTCC 1,50 x 1,50 m - moldado no local - altura do aterro 2,50 a 5,00 m - areia extraída e brita produzida</v>
          </cell>
          <cell r="C837" t="str">
            <v>m</v>
          </cell>
          <cell r="D837" t="str">
            <v>DNIT 025/2004-ES</v>
          </cell>
        </row>
        <row r="838">
          <cell r="A838">
            <v>705350</v>
          </cell>
          <cell r="B838" t="str">
            <v>Corpo BTCC 1,50 x 1,50 m - moldado no local - altura do aterro 2,50 a 5,00 m - areia e brita comerciais</v>
          </cell>
          <cell r="C838" t="str">
            <v>m</v>
          </cell>
          <cell r="D838" t="str">
            <v>DNIT 025/2004-ES</v>
          </cell>
        </row>
        <row r="839">
          <cell r="A839">
            <v>705351</v>
          </cell>
          <cell r="B839" t="str">
            <v>Corpo BTCC 1,50 x 1,50 m - moldado no local - altura do aterro 5,00 a 7,50 m - areia extraída e brita produzida</v>
          </cell>
          <cell r="C839" t="str">
            <v>m</v>
          </cell>
          <cell r="D839" t="str">
            <v>DNIT 025/2004-ES</v>
          </cell>
        </row>
        <row r="840">
          <cell r="A840">
            <v>705352</v>
          </cell>
          <cell r="B840" t="str">
            <v>Corpo BTCC 1,50 x 1,50 m - moldado no local - altura do aterro 5,00 a 7,50 m - areia e brita comerciais</v>
          </cell>
          <cell r="C840" t="str">
            <v>m</v>
          </cell>
          <cell r="D840" t="str">
            <v>DNIT 025/2004-ES</v>
          </cell>
        </row>
        <row r="841">
          <cell r="A841">
            <v>705353</v>
          </cell>
          <cell r="B841" t="str">
            <v>Corpo BTCC 1,50 x 1,50 m - moldado no local - altura do aterro 7,50 a 10,00 m - areia extraída e brita produzida</v>
          </cell>
          <cell r="C841" t="str">
            <v>m</v>
          </cell>
          <cell r="D841" t="str">
            <v>DNIT 025/2004-ES</v>
          </cell>
        </row>
        <row r="842">
          <cell r="A842">
            <v>705354</v>
          </cell>
          <cell r="B842" t="str">
            <v>Corpo BTCC 1,50 x 1,50 m - moldado no local - altura do aterro 7,50 a 10,00 m - areia e brita comerciais</v>
          </cell>
          <cell r="C842" t="str">
            <v>m</v>
          </cell>
          <cell r="D842" t="str">
            <v>DNIT 025/2004-ES</v>
          </cell>
        </row>
        <row r="843">
          <cell r="A843">
            <v>705355</v>
          </cell>
          <cell r="B843" t="str">
            <v>Corpo BTCC 1,50 x 1,50 m - moldado no local - altura do aterro 10,00 a 12,50 m - areia extraída e brita produzida</v>
          </cell>
          <cell r="C843" t="str">
            <v>m</v>
          </cell>
          <cell r="D843" t="str">
            <v>DNIT 025/2004-ES</v>
          </cell>
        </row>
        <row r="844">
          <cell r="A844">
            <v>705356</v>
          </cell>
          <cell r="B844" t="str">
            <v>Corpo BTCC 1,50 x 1,50 m - moldado no local - altura do aterro 10,00 a 12,50 m - areia e brita comerciais</v>
          </cell>
          <cell r="C844" t="str">
            <v>m</v>
          </cell>
          <cell r="D844" t="str">
            <v>DNIT 025/2004-ES</v>
          </cell>
        </row>
        <row r="845">
          <cell r="A845">
            <v>705357</v>
          </cell>
          <cell r="B845" t="str">
            <v>Corpo BTCC 1,50 x 1,50 m - moldado no local - altura do aterro 12,50 a 15,00 m - areia extraída e brita produzida</v>
          </cell>
          <cell r="C845" t="str">
            <v>m</v>
          </cell>
          <cell r="D845" t="str">
            <v>DNIT 025/2004-ES</v>
          </cell>
        </row>
        <row r="846">
          <cell r="A846">
            <v>705358</v>
          </cell>
          <cell r="B846" t="str">
            <v>Corpo BTCC 1,50 x 1,50 m - moldado no local - altura do aterro 12,50 a 15,00 m - areia e brita comerciais</v>
          </cell>
          <cell r="C846" t="str">
            <v>m</v>
          </cell>
          <cell r="D846" t="str">
            <v>DNIT 025/2004-ES</v>
          </cell>
        </row>
        <row r="847">
          <cell r="A847">
            <v>705359</v>
          </cell>
          <cell r="B847" t="str">
            <v>Corpo BTCC 2,00 x 2,00 m - moldado no local - altura do aterro 0,00 a 1,00 m - areia extraída e brita produzida</v>
          </cell>
          <cell r="C847" t="str">
            <v>m</v>
          </cell>
          <cell r="D847" t="str">
            <v>DNIT 025/2004-ES</v>
          </cell>
        </row>
        <row r="848">
          <cell r="A848">
            <v>705360</v>
          </cell>
          <cell r="B848" t="str">
            <v>Corpo BTCC 2,00 x 2,00 m - moldado no local - altura do aterro 0,00 a 1,00 m - areia e brita comerciais</v>
          </cell>
          <cell r="C848" t="str">
            <v>m</v>
          </cell>
          <cell r="D848" t="str">
            <v>DNIT 025/2004-ES</v>
          </cell>
        </row>
        <row r="849">
          <cell r="A849">
            <v>705361</v>
          </cell>
          <cell r="B849" t="str">
            <v>Corpo BTCC 2,00 x 2,00 m - moldado no local - altura do aterro 1,00 a 2,50 m - areia extraída e brita produzida</v>
          </cell>
          <cell r="C849" t="str">
            <v>m</v>
          </cell>
          <cell r="D849" t="str">
            <v>DNIT 025/2004-ES</v>
          </cell>
        </row>
        <row r="850">
          <cell r="A850">
            <v>705362</v>
          </cell>
          <cell r="B850" t="str">
            <v>Corpo BTCC 2,00 x 2,00 m - moldado no local - altura do aterro 1,00 a 2,50 m - areia e brita comerciais</v>
          </cell>
          <cell r="C850" t="str">
            <v>m</v>
          </cell>
          <cell r="D850" t="str">
            <v>DNIT 025/2004-ES</v>
          </cell>
        </row>
        <row r="851">
          <cell r="A851">
            <v>705363</v>
          </cell>
          <cell r="B851" t="str">
            <v>Corpo BTCC 2,00 x 2,00 m - moldado no local - altura do aterro 2,50 a 5,00 m - areia extraída e brita produzida</v>
          </cell>
          <cell r="C851" t="str">
            <v>m</v>
          </cell>
          <cell r="D851" t="str">
            <v>DNIT 025/2004-ES</v>
          </cell>
        </row>
        <row r="852">
          <cell r="A852">
            <v>705364</v>
          </cell>
          <cell r="B852" t="str">
            <v>Corpo BTCC 2,00 x 2,00 m - moldado no local - altura do aterro 2,50 a 5,00 m - areia e brita comerciais</v>
          </cell>
          <cell r="C852" t="str">
            <v>m</v>
          </cell>
          <cell r="D852" t="str">
            <v>DNIT 025/2004-ES</v>
          </cell>
        </row>
        <row r="853">
          <cell r="A853">
            <v>705365</v>
          </cell>
          <cell r="B853" t="str">
            <v>Corpo BTCC 2,00 x 2,00 m - moldado no local - altura do aterro 5,00 a 7,50 m - areia extraída e brita produzida</v>
          </cell>
          <cell r="C853" t="str">
            <v>m</v>
          </cell>
          <cell r="D853" t="str">
            <v>DNIT 025/2004-ES</v>
          </cell>
        </row>
        <row r="854">
          <cell r="A854">
            <v>705366</v>
          </cell>
          <cell r="B854" t="str">
            <v>Corpo BTCC 2,00 x 2,00 m - moldado no local - altura do aterro 5,00 a 7,50 m - areia e brita comerciais</v>
          </cell>
          <cell r="C854" t="str">
            <v>m</v>
          </cell>
          <cell r="D854" t="str">
            <v>DNIT 025/2004-ES</v>
          </cell>
        </row>
        <row r="855">
          <cell r="A855">
            <v>705367</v>
          </cell>
          <cell r="B855" t="str">
            <v>Corpo BTCC 2,00 x 2,00 m - moldado no local - altura do aterro 7,50 a 10,00 m - areia extraída e brita produzida</v>
          </cell>
          <cell r="C855" t="str">
            <v>m</v>
          </cell>
          <cell r="D855" t="str">
            <v>DNIT 025/2004-ES</v>
          </cell>
        </row>
        <row r="856">
          <cell r="A856">
            <v>705368</v>
          </cell>
          <cell r="B856" t="str">
            <v>Corpo BTCC 2,00 x 2,00 m - moldado no local - altura do aterro 7,50 a 10,00 m - areia e brita comerciais</v>
          </cell>
          <cell r="C856" t="str">
            <v>m</v>
          </cell>
          <cell r="D856" t="str">
            <v>DNIT 025/2004-ES</v>
          </cell>
        </row>
        <row r="857">
          <cell r="A857">
            <v>705369</v>
          </cell>
          <cell r="B857" t="str">
            <v>Corpo BTCC 2,00 x 2,00 m - moldado no local - altura do aterro 10,00 a 12,50 m - areia extraída e brita produzida</v>
          </cell>
          <cell r="C857" t="str">
            <v>m</v>
          </cell>
          <cell r="D857" t="str">
            <v>DNIT 025/2004-ES</v>
          </cell>
        </row>
        <row r="858">
          <cell r="A858">
            <v>705370</v>
          </cell>
          <cell r="B858" t="str">
            <v>Corpo BTCC 2,00 x 2,00 m - moldado no local - altura do aterro 10,00 a 12,50 m - areia e brita comerciais</v>
          </cell>
          <cell r="C858" t="str">
            <v>m</v>
          </cell>
          <cell r="D858" t="str">
            <v>DNIT 025/2004-ES</v>
          </cell>
        </row>
        <row r="859">
          <cell r="A859">
            <v>705371</v>
          </cell>
          <cell r="B859" t="str">
            <v>Corpo BTCC 2,00 x 2,00 m - moldado no local - altura do aterro 12,50 a 15,00 m - areia extraída e brita produzida</v>
          </cell>
          <cell r="C859" t="str">
            <v>m</v>
          </cell>
          <cell r="D859" t="str">
            <v>DNIT 025/2004-ES</v>
          </cell>
        </row>
        <row r="860">
          <cell r="A860">
            <v>705372</v>
          </cell>
          <cell r="B860" t="str">
            <v>Corpo BTCC 2,00 x 2,00 m - moldado no local - altura do aterro 12,50 a 15,00 m - areia e brita comerciais</v>
          </cell>
          <cell r="C860" t="str">
            <v>m</v>
          </cell>
          <cell r="D860" t="str">
            <v>DNIT 025/2004-ES</v>
          </cell>
        </row>
        <row r="861">
          <cell r="A861">
            <v>705373</v>
          </cell>
          <cell r="B861" t="str">
            <v>Corpo BTCC 2,50 x 2,50 m - moldado no local - altura do aterro 0,00 a 1,00 m - areia extraída e brita produzida</v>
          </cell>
          <cell r="C861" t="str">
            <v>m</v>
          </cell>
          <cell r="D861" t="str">
            <v>DNIT 025/2004-ES</v>
          </cell>
        </row>
        <row r="862">
          <cell r="A862">
            <v>705374</v>
          </cell>
          <cell r="B862" t="str">
            <v>Corpo BTCC 2,50 x 2,50 m - moldado no local - altura do aterro 0,00 a 1,00 m - areia e brita comerciais</v>
          </cell>
          <cell r="C862" t="str">
            <v>m</v>
          </cell>
          <cell r="D862" t="str">
            <v>DNIT 025/2004-ES</v>
          </cell>
        </row>
        <row r="863">
          <cell r="A863">
            <v>705375</v>
          </cell>
          <cell r="B863" t="str">
            <v>Corpo BTCC 2,50 x 2,50 m - moldado no local - altura do aterro 1,00 a 2,50 m - areia extraída e brita produzida</v>
          </cell>
          <cell r="C863" t="str">
            <v>m</v>
          </cell>
          <cell r="D863" t="str">
            <v>DNIT 025/2004-ES</v>
          </cell>
        </row>
        <row r="864">
          <cell r="A864">
            <v>705376</v>
          </cell>
          <cell r="B864" t="str">
            <v>Corpo BTCC 2,50 x 2,50 m - moldado no local - altura do aterro 1,00 a 2,50 m - areia e brita comerciais</v>
          </cell>
          <cell r="C864" t="str">
            <v>m</v>
          </cell>
          <cell r="D864" t="str">
            <v>DNIT 025/2004-ES</v>
          </cell>
        </row>
        <row r="865">
          <cell r="A865">
            <v>705377</v>
          </cell>
          <cell r="B865" t="str">
            <v>Corpo BTCC 2,50 x 2,50 m - moldado no local - altura do aterro 2,50 a 5,00 m - areia extraída e brita produzida</v>
          </cell>
          <cell r="C865" t="str">
            <v>m</v>
          </cell>
          <cell r="D865" t="str">
            <v>DNIT 025/2004-ES</v>
          </cell>
        </row>
        <row r="866">
          <cell r="A866">
            <v>705378</v>
          </cell>
          <cell r="B866" t="str">
            <v>Corpo BTCC 2,50 x 2,50 m - moldado no local - altura do aterro 2,50 a 5,00 m - areia e brita comerciais</v>
          </cell>
          <cell r="C866" t="str">
            <v>m</v>
          </cell>
          <cell r="D866" t="str">
            <v>DNIT 025/2004-ES</v>
          </cell>
        </row>
        <row r="867">
          <cell r="A867">
            <v>705379</v>
          </cell>
          <cell r="B867" t="str">
            <v>Corpo BTCC 2,50 x 2,50 m - moldado no local - altura do aterro 5,00 a 7,50 m - areia extraída e brita produzida</v>
          </cell>
          <cell r="C867" t="str">
            <v>m</v>
          </cell>
          <cell r="D867" t="str">
            <v>DNIT 025/2004-ES</v>
          </cell>
        </row>
        <row r="868">
          <cell r="A868">
            <v>705380</v>
          </cell>
          <cell r="B868" t="str">
            <v>Corpo BTCC 2,50 x 2,50 m - moldado no local - altura do aterro 5,00 a 7,50 m - areia e brita comerciais</v>
          </cell>
          <cell r="C868" t="str">
            <v>m</v>
          </cell>
          <cell r="D868" t="str">
            <v>DNIT 025/2004-ES</v>
          </cell>
        </row>
        <row r="869">
          <cell r="A869">
            <v>705381</v>
          </cell>
          <cell r="B869" t="str">
            <v>Corpo BTCC 2,50 x 2,50 m - moldado no local - altura do aterro 7,50 a 10,00 m - areia extraída e brita produzida</v>
          </cell>
          <cell r="C869" t="str">
            <v>m</v>
          </cell>
          <cell r="D869" t="str">
            <v>DNIT 025/2004-ES</v>
          </cell>
        </row>
        <row r="870">
          <cell r="A870">
            <v>705382</v>
          </cell>
          <cell r="B870" t="str">
            <v>Corpo BTCC 2,50 x 2,50 m - moldado no local - altura do aterro 7,50 a 10,00 m - areia e brita comerciais</v>
          </cell>
          <cell r="C870" t="str">
            <v>m</v>
          </cell>
          <cell r="D870" t="str">
            <v>DNIT 025/2004-ES</v>
          </cell>
        </row>
        <row r="871">
          <cell r="A871">
            <v>705383</v>
          </cell>
          <cell r="B871" t="str">
            <v>Corpo BTCC 2,50 x 2,50 m - moldado no local - altura do aterro 10,00 a 12,50 m - areia extraída e brita produzida</v>
          </cell>
          <cell r="C871" t="str">
            <v>m</v>
          </cell>
          <cell r="D871" t="str">
            <v>DNIT 025/2004-ES</v>
          </cell>
        </row>
        <row r="872">
          <cell r="A872">
            <v>705384</v>
          </cell>
          <cell r="B872" t="str">
            <v>Corpo BTCC 2,50 x 2,50 m - moldado no local - altura do aterro 10,00 a 12,50 m - areia e brita comerciais</v>
          </cell>
          <cell r="C872" t="str">
            <v>m</v>
          </cell>
          <cell r="D872" t="str">
            <v>DNIT 025/2004-ES</v>
          </cell>
        </row>
        <row r="873">
          <cell r="A873">
            <v>705385</v>
          </cell>
          <cell r="B873" t="str">
            <v>Corpo BTCC 2,50 x 2,50 m - moldado no local - altura do aterro 12,50 a 15,00 m - areia extraída e brita produzida</v>
          </cell>
          <cell r="C873" t="str">
            <v>m</v>
          </cell>
          <cell r="D873" t="str">
            <v>DNIT 025/2004-ES</v>
          </cell>
        </row>
        <row r="874">
          <cell r="A874">
            <v>705386</v>
          </cell>
          <cell r="B874" t="str">
            <v>Corpo BTCC 2,50 x 2,50 m - moldado no local - altura do aterro 12,50 a 15,00 m - areia e brita comerciais</v>
          </cell>
          <cell r="C874" t="str">
            <v>m</v>
          </cell>
          <cell r="D874" t="str">
            <v>DNIT 025/2004-ES</v>
          </cell>
        </row>
        <row r="875">
          <cell r="A875">
            <v>705387</v>
          </cell>
          <cell r="B875" t="str">
            <v>Corpo BTCC 3,00 x 3,00 m - moldado no local - altura do aterro 0,00 a 1,00 m - areia extraída e brita produzida</v>
          </cell>
          <cell r="C875" t="str">
            <v>m</v>
          </cell>
          <cell r="D875" t="str">
            <v>DNIT 025/2004-ES</v>
          </cell>
        </row>
        <row r="876">
          <cell r="A876">
            <v>705388</v>
          </cell>
          <cell r="B876" t="str">
            <v>Corpo BTCC 3,00 x 3,00 m - moldado no local - altura do aterro 0,00 a 1,00 m - areia e brita comerciais</v>
          </cell>
          <cell r="C876" t="str">
            <v>m</v>
          </cell>
          <cell r="D876" t="str">
            <v>DNIT 025/2004-ES</v>
          </cell>
        </row>
        <row r="877">
          <cell r="A877">
            <v>705389</v>
          </cell>
          <cell r="B877" t="str">
            <v>Corpo BTCC 3,00 x 3,00 m - moldado no local - altura do aterro 1,00 a 2,50 m - areia extraída e brita produzida</v>
          </cell>
          <cell r="C877" t="str">
            <v>m</v>
          </cell>
          <cell r="D877" t="str">
            <v>DNIT 025/2004-ES</v>
          </cell>
        </row>
        <row r="878">
          <cell r="A878">
            <v>705390</v>
          </cell>
          <cell r="B878" t="str">
            <v>Corpo BTCC 3,00 x 3,00 m - moldado no local - altura do aterro 1,00 a 2,50 mm - areia e brita comerciais</v>
          </cell>
          <cell r="C878" t="str">
            <v>m</v>
          </cell>
          <cell r="D878" t="str">
            <v>DNIT 025/2004-ES</v>
          </cell>
        </row>
        <row r="879">
          <cell r="A879">
            <v>705391</v>
          </cell>
          <cell r="B879" t="str">
            <v>Corpo BTCC 3,00 x 3,00 m - moldado no local - altura do aterro 2,50 a 5,00 m - areia extraída e brita produzida</v>
          </cell>
          <cell r="C879" t="str">
            <v>m</v>
          </cell>
          <cell r="D879" t="str">
            <v>DNIT 025/2004-ES</v>
          </cell>
        </row>
        <row r="880">
          <cell r="A880">
            <v>705392</v>
          </cell>
          <cell r="B880" t="str">
            <v>Corpo BTCC 3,00 x 3,00 m - moldado no local - altura do aterro 2,50 a 5,00 m - areia e brita comerciais</v>
          </cell>
          <cell r="C880" t="str">
            <v>m</v>
          </cell>
          <cell r="D880" t="str">
            <v>DNIT 025/2004-ES</v>
          </cell>
        </row>
        <row r="881">
          <cell r="A881">
            <v>705394</v>
          </cell>
          <cell r="B881" t="str">
            <v>Corpo BTCC 3,00 x 3,00 m - moldado no local - altura do aterro 5,00 a 7,50 m - areia extraída e brita produzida</v>
          </cell>
          <cell r="C881" t="str">
            <v>m</v>
          </cell>
          <cell r="D881" t="str">
            <v>DNIT 025/2004-ES</v>
          </cell>
        </row>
        <row r="882">
          <cell r="A882">
            <v>705395</v>
          </cell>
          <cell r="B882" t="str">
            <v>Corpo BTCC 3,00 x 3,00 m - moldado no local - altura do aterro 5,00 a 7,50 m - areia e brita comerciais</v>
          </cell>
          <cell r="C882" t="str">
            <v>m</v>
          </cell>
          <cell r="D882" t="str">
            <v>DNIT 025/2004-ES</v>
          </cell>
        </row>
        <row r="883">
          <cell r="A883">
            <v>705396</v>
          </cell>
          <cell r="B883" t="str">
            <v>Corpo BTCC 3,00 x 3,00 m - moldado no local - altura do aterro 7,50 a 10,00 m - areia extraída e brita produzida</v>
          </cell>
          <cell r="C883" t="str">
            <v>m</v>
          </cell>
          <cell r="D883" t="str">
            <v>DNIT 025/2004-ES</v>
          </cell>
        </row>
        <row r="884">
          <cell r="A884">
            <v>705397</v>
          </cell>
          <cell r="B884" t="str">
            <v>Corpo BTCC 3,00 x 3,00 m - moldado no local - altura do aterro 7,50 a 10,00 m - areia e brita comerciais</v>
          </cell>
          <cell r="C884" t="str">
            <v>m</v>
          </cell>
          <cell r="D884" t="str">
            <v>DNIT 025/2004-ES</v>
          </cell>
        </row>
        <row r="885">
          <cell r="A885">
            <v>705398</v>
          </cell>
          <cell r="B885" t="str">
            <v>Corpo BTCC 3,00 x 3,00 m - moldado no local - altura do aterro 10,00 a 12,50 m - areia extraída e brita produzida</v>
          </cell>
          <cell r="C885" t="str">
            <v>m</v>
          </cell>
          <cell r="D885" t="str">
            <v>DNIT 025/2004-ES</v>
          </cell>
        </row>
        <row r="886">
          <cell r="A886">
            <v>705399</v>
          </cell>
          <cell r="B886" t="str">
            <v>Corpo BTCC 3,00 x 3,00 m - moldado no local - altura do aterro 10,00 a 12,50 m - areia e brita comerciais</v>
          </cell>
          <cell r="C886" t="str">
            <v>m</v>
          </cell>
          <cell r="D886" t="str">
            <v>DNIT 025/2004-ES</v>
          </cell>
        </row>
        <row r="887">
          <cell r="A887">
            <v>705400</v>
          </cell>
          <cell r="B887" t="str">
            <v>Corpo BTCC 3,00 x 3,00 m - moldado no local - altura do aterro 12,50 a 15,00 m - areia extraída e brita produzida</v>
          </cell>
          <cell r="C887" t="str">
            <v>m</v>
          </cell>
          <cell r="D887" t="str">
            <v>DNIT 025/2004-ES</v>
          </cell>
        </row>
        <row r="888">
          <cell r="A888">
            <v>705401</v>
          </cell>
          <cell r="B888" t="str">
            <v>Corpo BTCC 3,00 x 3,00 m - moldado no local - altura do aterro 12,50 a 15,00 m - areia e brita comerciais</v>
          </cell>
          <cell r="C888" t="str">
            <v>m</v>
          </cell>
          <cell r="D888" t="str">
            <v>DNIT 025/2004-ES</v>
          </cell>
        </row>
        <row r="889">
          <cell r="A889">
            <v>705402</v>
          </cell>
          <cell r="B889" t="str">
            <v>Boca BTCC 1,50 x 1,50 m - esconsidade 0° - areia extraída e brita produzida</v>
          </cell>
          <cell r="C889" t="str">
            <v>un</v>
          </cell>
          <cell r="D889" t="str">
            <v>DNIT 026/2004-ES</v>
          </cell>
        </row>
        <row r="890">
          <cell r="A890">
            <v>705403</v>
          </cell>
          <cell r="B890" t="str">
            <v>Boca BTCC 1,50 x 1,50 m - esconsidade 0° - areia e brita comerciais</v>
          </cell>
          <cell r="C890" t="str">
            <v>un</v>
          </cell>
          <cell r="D890" t="str">
            <v>DNIT 026/2004-ES</v>
          </cell>
        </row>
        <row r="891">
          <cell r="A891">
            <v>705404</v>
          </cell>
          <cell r="B891" t="str">
            <v>Boca BTCC 1,50 x 1,50 m - esconsidade 15° - areia extraída e brita produzida</v>
          </cell>
          <cell r="C891" t="str">
            <v>un</v>
          </cell>
          <cell r="D891" t="str">
            <v>DNIT 026/2004-ES</v>
          </cell>
        </row>
        <row r="892">
          <cell r="A892">
            <v>705405</v>
          </cell>
          <cell r="B892" t="str">
            <v>Boca BTCC 1,50 x 1,50 m - esconsidade 15° - areia e brita comerciais</v>
          </cell>
          <cell r="C892" t="str">
            <v>un</v>
          </cell>
          <cell r="D892" t="str">
            <v>DNIT 026/2004-ES</v>
          </cell>
        </row>
        <row r="893">
          <cell r="A893">
            <v>705406</v>
          </cell>
          <cell r="B893" t="str">
            <v>Boca BTCC 1,50 x 1,50 m - esconsidade 30° - areia extraída e brita produzida</v>
          </cell>
          <cell r="C893" t="str">
            <v>un</v>
          </cell>
          <cell r="D893" t="str">
            <v>DNIT 026/2004-ES</v>
          </cell>
        </row>
        <row r="894">
          <cell r="A894">
            <v>705407</v>
          </cell>
          <cell r="B894" t="str">
            <v>Boca BTCC 1,50 x 1,50 m - esconsidade 30° - areia e brita comerciais</v>
          </cell>
          <cell r="C894" t="str">
            <v>un</v>
          </cell>
          <cell r="D894" t="str">
            <v>DNIT 026/2004-ES</v>
          </cell>
        </row>
        <row r="895">
          <cell r="A895">
            <v>705408</v>
          </cell>
          <cell r="B895" t="str">
            <v>Boca BTCC 1,50 x 1,50 m - esconsidade 45° - areia extraída e brita produzida</v>
          </cell>
          <cell r="C895" t="str">
            <v>un</v>
          </cell>
          <cell r="D895" t="str">
            <v>DNIT 026/2004-ES</v>
          </cell>
        </row>
        <row r="896">
          <cell r="A896">
            <v>705409</v>
          </cell>
          <cell r="B896" t="str">
            <v>Boca BTCC 1,50 x 1,50 m - esconsidade 45° - areia e brita comerciais</v>
          </cell>
          <cell r="C896" t="str">
            <v>un</v>
          </cell>
          <cell r="D896" t="str">
            <v>DNIT 026/2004-ES</v>
          </cell>
        </row>
        <row r="897">
          <cell r="A897">
            <v>705410</v>
          </cell>
          <cell r="B897" t="str">
            <v>Boca BTCC 2,00 x 2,00 m - esconsidade 0° - areia extraída e brita produzida</v>
          </cell>
          <cell r="C897" t="str">
            <v>un</v>
          </cell>
          <cell r="D897" t="str">
            <v>DNIT 026/2004-ES</v>
          </cell>
        </row>
        <row r="898">
          <cell r="A898">
            <v>705411</v>
          </cell>
          <cell r="B898" t="str">
            <v>Boca BTCC 2,00 x 2,00 m - esconsidade 0° - areia e brita comerciais</v>
          </cell>
          <cell r="C898" t="str">
            <v>un</v>
          </cell>
          <cell r="D898" t="str">
            <v>DNIT 026/2004-ES</v>
          </cell>
        </row>
        <row r="899">
          <cell r="A899">
            <v>705412</v>
          </cell>
          <cell r="B899" t="str">
            <v>Boca BTCC 2,00 x 2,00 m - esconsidade 15° - areia extraída e brita produzida</v>
          </cell>
          <cell r="C899" t="str">
            <v>un</v>
          </cell>
          <cell r="D899" t="str">
            <v>DNIT 026/2004-ES</v>
          </cell>
        </row>
        <row r="900">
          <cell r="A900">
            <v>705413</v>
          </cell>
          <cell r="B900" t="str">
            <v>Boca BTCC 2,00 x 2,00 m - esconsidade 15° - areia e brita comerciais</v>
          </cell>
          <cell r="C900" t="str">
            <v>un</v>
          </cell>
          <cell r="D900" t="str">
            <v>DNIT 026/2004-ES</v>
          </cell>
        </row>
        <row r="901">
          <cell r="A901">
            <v>705414</v>
          </cell>
          <cell r="B901" t="str">
            <v>Boca BTCC 2,00 x 2,00 m - esconsidade 30° - areia extraída e brita produzida</v>
          </cell>
          <cell r="C901" t="str">
            <v>un</v>
          </cell>
          <cell r="D901" t="str">
            <v>DNIT 026/2004-ES</v>
          </cell>
        </row>
        <row r="902">
          <cell r="A902">
            <v>705415</v>
          </cell>
          <cell r="B902" t="str">
            <v>Boca BTCC 2,00 x 2,00 m - esconsidade 30° - areia e brita comerciais</v>
          </cell>
          <cell r="C902" t="str">
            <v>un</v>
          </cell>
          <cell r="D902" t="str">
            <v>DNIT 026/2004-ES</v>
          </cell>
        </row>
        <row r="903">
          <cell r="A903">
            <v>705416</v>
          </cell>
          <cell r="B903" t="str">
            <v>Boca BTCC 2,00 x 2,00 m - esconsidade 45° - areia extraída e brita produzida</v>
          </cell>
          <cell r="C903" t="str">
            <v>un</v>
          </cell>
          <cell r="D903" t="str">
            <v>DNIT 026/2004-ES</v>
          </cell>
        </row>
        <row r="904">
          <cell r="A904">
            <v>705417</v>
          </cell>
          <cell r="B904" t="str">
            <v>Boca BTCC 2,00 x 2,00 m - esconsidade 45° - areia e brita comerciais</v>
          </cell>
          <cell r="C904" t="str">
            <v>un</v>
          </cell>
          <cell r="D904" t="str">
            <v>DNIT 026/2004-ES</v>
          </cell>
        </row>
        <row r="905">
          <cell r="A905">
            <v>705418</v>
          </cell>
          <cell r="B905" t="str">
            <v>Boca BTCC 2,50 x 2,50 m - esconsidade 0° - areia extraída e brita produzida</v>
          </cell>
          <cell r="C905" t="str">
            <v>un</v>
          </cell>
          <cell r="D905" t="str">
            <v>DNIT 026/2004-ES</v>
          </cell>
        </row>
        <row r="906">
          <cell r="A906">
            <v>705419</v>
          </cell>
          <cell r="B906" t="str">
            <v>Boca BTCC 2,50 x 2,50 m - esconsidade 0° - areia e brita comerciais</v>
          </cell>
          <cell r="C906" t="str">
            <v>un</v>
          </cell>
          <cell r="D906" t="str">
            <v>DNIT 026/2004-ES</v>
          </cell>
        </row>
        <row r="907">
          <cell r="A907">
            <v>705420</v>
          </cell>
          <cell r="B907" t="str">
            <v>Boca BTCC 2,50 x 2,50 m - esconsidade 15° - areia extraída e brita produzida</v>
          </cell>
          <cell r="C907" t="str">
            <v>un</v>
          </cell>
          <cell r="D907" t="str">
            <v>DNIT 026/2004-ES</v>
          </cell>
        </row>
        <row r="908">
          <cell r="A908">
            <v>705421</v>
          </cell>
          <cell r="B908" t="str">
            <v>Boca BTCC 2,50 x 2,50 m - esconsidade 15° - areia e brita comerciais</v>
          </cell>
          <cell r="C908" t="str">
            <v>un</v>
          </cell>
          <cell r="D908" t="str">
            <v>DNIT 026/2004-ES</v>
          </cell>
        </row>
        <row r="909">
          <cell r="A909">
            <v>705422</v>
          </cell>
          <cell r="B909" t="str">
            <v>Boca BTCC 2,50 x 2,50 m - esconsidade 30° - areia extraída e brita produzida</v>
          </cell>
          <cell r="C909" t="str">
            <v>un</v>
          </cell>
          <cell r="D909" t="str">
            <v>DNIT 026/2004-ES</v>
          </cell>
        </row>
        <row r="910">
          <cell r="A910">
            <v>705423</v>
          </cell>
          <cell r="B910" t="str">
            <v>Boca BTCC 2,50 x 2,50 m - esconsidade 30° - areia e brita comerciais</v>
          </cell>
          <cell r="C910" t="str">
            <v>un</v>
          </cell>
          <cell r="D910" t="str">
            <v>DNIT 026/2004-ES</v>
          </cell>
        </row>
        <row r="911">
          <cell r="A911">
            <v>705424</v>
          </cell>
          <cell r="B911" t="str">
            <v>Boca BTCC 2,50 x 2,50 m - esconsidade 45° - areia extraída e brita produzida</v>
          </cell>
          <cell r="C911" t="str">
            <v>un</v>
          </cell>
          <cell r="D911" t="str">
            <v>DNIT 026/2004-ES</v>
          </cell>
        </row>
        <row r="912">
          <cell r="A912">
            <v>705425</v>
          </cell>
          <cell r="B912" t="str">
            <v>Boca BTCC 2,50 x 2,50 m - esconsidade 45° - areia e brita comerciais</v>
          </cell>
          <cell r="C912" t="str">
            <v>un</v>
          </cell>
          <cell r="D912" t="str">
            <v>DNIT 026/2004-ES</v>
          </cell>
        </row>
        <row r="913">
          <cell r="A913">
            <v>705426</v>
          </cell>
          <cell r="B913" t="str">
            <v>Boca BTCC 3,00 x 3,00 m - esconsidade 0° - areia extraída e brita produzida</v>
          </cell>
          <cell r="C913" t="str">
            <v>un</v>
          </cell>
          <cell r="D913" t="str">
            <v>DNIT 026/2004-ES</v>
          </cell>
        </row>
        <row r="914">
          <cell r="A914">
            <v>705427</v>
          </cell>
          <cell r="B914" t="str">
            <v>Boca BTCC 3,00 x 3,00 m - esconsidade 0° - areia e brita comerciais</v>
          </cell>
          <cell r="C914" t="str">
            <v>un</v>
          </cell>
          <cell r="D914" t="str">
            <v>DNIT 026/2004-ES</v>
          </cell>
        </row>
        <row r="915">
          <cell r="A915">
            <v>705428</v>
          </cell>
          <cell r="B915" t="str">
            <v>Boca BTCC 3,00 x 3,00 m - esconsidade 15° - areia extraída e brita produzida</v>
          </cell>
          <cell r="C915" t="str">
            <v>un</v>
          </cell>
          <cell r="D915" t="str">
            <v>DNIT 026/2004-ES</v>
          </cell>
        </row>
        <row r="916">
          <cell r="A916">
            <v>705429</v>
          </cell>
          <cell r="B916" t="str">
            <v>Boca BTCC 3,00 x 3,00 m - esconsidade 15° - areia e brita comerciais</v>
          </cell>
          <cell r="C916" t="str">
            <v>un</v>
          </cell>
          <cell r="D916" t="str">
            <v>DNIT 026/2004-ES</v>
          </cell>
        </row>
        <row r="917">
          <cell r="A917">
            <v>705430</v>
          </cell>
          <cell r="B917" t="str">
            <v>Boca BTCC 3,00 x 3,00 m - esconsidade 30° - areia extraída e brita produzida</v>
          </cell>
          <cell r="C917" t="str">
            <v>un</v>
          </cell>
          <cell r="D917" t="str">
            <v>DNIT 026/2004-ES</v>
          </cell>
        </row>
        <row r="918">
          <cell r="A918">
            <v>705431</v>
          </cell>
          <cell r="B918" t="str">
            <v>Boca BTCC 3,00 x 3,00 m - esconsidade 30° - areia e brita comerciais</v>
          </cell>
          <cell r="C918" t="str">
            <v>un</v>
          </cell>
          <cell r="D918" t="str">
            <v>DNIT 026/2004-ES</v>
          </cell>
        </row>
        <row r="919">
          <cell r="A919">
            <v>705432</v>
          </cell>
          <cell r="B919" t="str">
            <v>Boca BTCC 3,00 x 3,00 m - esconsidade 45° - areia extraída e brita produzida</v>
          </cell>
          <cell r="C919" t="str">
            <v>un</v>
          </cell>
          <cell r="D919" t="str">
            <v>DNIT 026/2004-ES</v>
          </cell>
        </row>
        <row r="920">
          <cell r="A920">
            <v>705433</v>
          </cell>
          <cell r="B920" t="str">
            <v>Boca BTCC 3,00 x 3,00 m - esconsidade 45° - areia e brita comerciais</v>
          </cell>
          <cell r="C920" t="str">
            <v>un</v>
          </cell>
          <cell r="D920" t="str">
            <v>DNIT 026/2004-ES</v>
          </cell>
        </row>
        <row r="921">
          <cell r="A921">
            <v>804012</v>
          </cell>
          <cell r="B921" t="str">
            <v>Corpo de BSTC D = 0,40 m PA1 - areia extraída e brita e pedra de mão produzidas</v>
          </cell>
          <cell r="C921" t="str">
            <v>m</v>
          </cell>
          <cell r="D921" t="str">
            <v>DNIT 023/2006-ES</v>
          </cell>
        </row>
        <row r="922">
          <cell r="A922">
            <v>804013</v>
          </cell>
          <cell r="B922" t="str">
            <v>Corpo de BSTC D = 0,40 m PA1 - areia, brita e pedra de mão comerciais</v>
          </cell>
          <cell r="C922" t="str">
            <v>m</v>
          </cell>
          <cell r="D922" t="str">
            <v>DNIT 023/2006-ES</v>
          </cell>
        </row>
        <row r="923">
          <cell r="A923">
            <v>804014</v>
          </cell>
          <cell r="B923" t="str">
            <v>Corpo de BSTC D = 0,40 m PA2 - areia extraída e brita e pedra de mão produzidas</v>
          </cell>
          <cell r="C923" t="str">
            <v>m</v>
          </cell>
          <cell r="D923" t="str">
            <v>DNIT 023/2006-ES</v>
          </cell>
        </row>
        <row r="924">
          <cell r="A924">
            <v>804015</v>
          </cell>
          <cell r="B924" t="str">
            <v>Corpo de BSTC D = 0,40 m PA2 - areia, brita e pedra de mão comerciais</v>
          </cell>
          <cell r="C924" t="str">
            <v>m</v>
          </cell>
          <cell r="D924" t="str">
            <v>DNIT 023/2006-ES</v>
          </cell>
        </row>
        <row r="925">
          <cell r="A925">
            <v>804016</v>
          </cell>
          <cell r="B925" t="str">
            <v>Corpo de BSTC D = 0,40 m PA3 - areia extraída e brita e pedra de mão produzidas</v>
          </cell>
          <cell r="C925" t="str">
            <v>m</v>
          </cell>
          <cell r="D925" t="str">
            <v>DNIT 023/2006-ES</v>
          </cell>
        </row>
        <row r="926">
          <cell r="A926">
            <v>804017</v>
          </cell>
          <cell r="B926" t="str">
            <v>Corpo de BSTC D = 0,40 m PA3 - areia, brita e pedra de mão comerciais</v>
          </cell>
          <cell r="C926" t="str">
            <v>m</v>
          </cell>
          <cell r="D926" t="str">
            <v>DNIT 023/2006-ES</v>
          </cell>
        </row>
        <row r="927">
          <cell r="A927">
            <v>804018</v>
          </cell>
          <cell r="B927" t="str">
            <v>Corpo de BSTC D = 0,40 m PA4 - areia extraída e brita e pedra de mão produzidas</v>
          </cell>
          <cell r="C927" t="str">
            <v>m</v>
          </cell>
          <cell r="D927" t="str">
            <v>DNIT 023/2006-ES</v>
          </cell>
        </row>
        <row r="928">
          <cell r="A928">
            <v>804019</v>
          </cell>
          <cell r="B928" t="str">
            <v>Corpo de BSTC D = 0,40 m PA4 - areia, brita e pedra de mão comerciais</v>
          </cell>
          <cell r="C928" t="str">
            <v>m</v>
          </cell>
          <cell r="D928" t="str">
            <v>DNIT 023/2006-ES</v>
          </cell>
        </row>
        <row r="929">
          <cell r="A929">
            <v>804020</v>
          </cell>
          <cell r="B929" t="str">
            <v>Corpo de BSTC D = 0,60 m PA1 - areia extraída e brita e pedra de mão produzidas</v>
          </cell>
          <cell r="C929" t="str">
            <v>m</v>
          </cell>
          <cell r="D929" t="str">
            <v>DNIT 023/2006-ES</v>
          </cell>
        </row>
        <row r="930">
          <cell r="A930">
            <v>804021</v>
          </cell>
          <cell r="B930" t="str">
            <v>Corpo de BSTC D = 0,60 m PA1 - areia, brita e pedra de mão comerciais</v>
          </cell>
          <cell r="C930" t="str">
            <v>m</v>
          </cell>
          <cell r="D930" t="str">
            <v>DNIT 023/2006-ES</v>
          </cell>
        </row>
        <row r="931">
          <cell r="A931">
            <v>804022</v>
          </cell>
          <cell r="B931" t="str">
            <v>Corpo de BSTC D = 0,60 m PA2 - areia extraída e brita e pedra de mão produzidas</v>
          </cell>
          <cell r="C931" t="str">
            <v>m</v>
          </cell>
          <cell r="D931" t="str">
            <v>DNIT 023/2006-ES</v>
          </cell>
        </row>
        <row r="932">
          <cell r="A932">
            <v>804023</v>
          </cell>
          <cell r="B932" t="str">
            <v>Corpo de BSTC D = 0,60 m PA2 - areia, brita e pedra de mão comerciais</v>
          </cell>
          <cell r="C932" t="str">
            <v>m</v>
          </cell>
          <cell r="D932" t="str">
            <v>DNIT 023/2006-ES</v>
          </cell>
        </row>
        <row r="933">
          <cell r="A933">
            <v>804024</v>
          </cell>
          <cell r="B933" t="str">
            <v>Corpo de BSTC D = 0,60 m PA3 - areia extraída e brita e pedra de mão produzidas</v>
          </cell>
          <cell r="C933" t="str">
            <v>m</v>
          </cell>
          <cell r="D933" t="str">
            <v>DNIT 023/2006-ES</v>
          </cell>
        </row>
        <row r="934">
          <cell r="A934">
            <v>804025</v>
          </cell>
          <cell r="B934" t="str">
            <v>Corpo de BSTC D = 0,60 m PA3 - areia, brita e pedra de mão comerciais</v>
          </cell>
          <cell r="C934" t="str">
            <v>m</v>
          </cell>
          <cell r="D934" t="str">
            <v>DNIT 023/2006-ES</v>
          </cell>
        </row>
        <row r="935">
          <cell r="A935">
            <v>804026</v>
          </cell>
          <cell r="B935" t="str">
            <v>Corpo de BSTC D = 0,60 m PA4 - areia extraída e brita e pedra de mão produzidas</v>
          </cell>
          <cell r="C935" t="str">
            <v>m</v>
          </cell>
          <cell r="D935" t="str">
            <v>DNIT 023/2006-ES</v>
          </cell>
        </row>
        <row r="936">
          <cell r="A936">
            <v>804027</v>
          </cell>
          <cell r="B936" t="str">
            <v>Corpo de BSTC D = 0,60 m PA4 - areia, brita e pedra de mão comerciais</v>
          </cell>
          <cell r="C936" t="str">
            <v>m</v>
          </cell>
          <cell r="D936" t="str">
            <v>DNIT 023/2006-ES</v>
          </cell>
        </row>
        <row r="937">
          <cell r="A937">
            <v>804028</v>
          </cell>
          <cell r="B937" t="str">
            <v>Corpo de BSTC D = 0,80 m PA1 - areia extraída e brita e pedra de mão produzidas</v>
          </cell>
          <cell r="C937" t="str">
            <v>m</v>
          </cell>
          <cell r="D937" t="str">
            <v>DNIT 023/2006-ES</v>
          </cell>
        </row>
        <row r="938">
          <cell r="A938">
            <v>804029</v>
          </cell>
          <cell r="B938" t="str">
            <v>Corpo de BSTC D = 0,80 m PA1 - areia, brita e pedra de mão comerciais</v>
          </cell>
          <cell r="C938" t="str">
            <v>m</v>
          </cell>
          <cell r="D938" t="str">
            <v>DNIT 023/2006-ES</v>
          </cell>
        </row>
        <row r="939">
          <cell r="A939">
            <v>804030</v>
          </cell>
          <cell r="B939" t="str">
            <v>Corpo de BSTC D = 0,80 m PA2 - areia extraída e brita e pedra de mão produzidas</v>
          </cell>
          <cell r="C939" t="str">
            <v>m</v>
          </cell>
          <cell r="D939" t="str">
            <v>DNIT 023/2006-ES</v>
          </cell>
        </row>
        <row r="940">
          <cell r="A940">
            <v>804031</v>
          </cell>
          <cell r="B940" t="str">
            <v>Corpo de BSTC D = 0,80 m PA2 - areia, brita e pedra de mão comerciais</v>
          </cell>
          <cell r="C940" t="str">
            <v>m</v>
          </cell>
          <cell r="D940" t="str">
            <v>DNIT 023/2006-ES</v>
          </cell>
        </row>
        <row r="941">
          <cell r="A941">
            <v>804032</v>
          </cell>
          <cell r="B941" t="str">
            <v>Corpo de BSTC D = 0,80 m PA3 - areia extraída e brita e pedra de mão produzidas</v>
          </cell>
          <cell r="C941" t="str">
            <v>m</v>
          </cell>
          <cell r="D941" t="str">
            <v>DNIT 023/2006-ES</v>
          </cell>
        </row>
        <row r="942">
          <cell r="A942">
            <v>804033</v>
          </cell>
          <cell r="B942" t="str">
            <v>Corpo de BSTC D = 0,80 m PA3 - areia, brita e pedra de mão comerciais</v>
          </cell>
          <cell r="C942" t="str">
            <v>m</v>
          </cell>
          <cell r="D942" t="str">
            <v>DNIT 023/2006-ES</v>
          </cell>
        </row>
        <row r="943">
          <cell r="A943">
            <v>804034</v>
          </cell>
          <cell r="B943" t="str">
            <v>Corpo de BSTC D = 0,80 m PA4 - areia extraída e brita e pedra de mão produzidas</v>
          </cell>
          <cell r="C943" t="str">
            <v>m</v>
          </cell>
          <cell r="D943" t="str">
            <v>DNIT 023/2006-ES</v>
          </cell>
        </row>
        <row r="944">
          <cell r="A944">
            <v>804035</v>
          </cell>
          <cell r="B944" t="str">
            <v>Corpo de BSTC D = 0,80 m PA4 - areia, brita e pedra de mão comerciais</v>
          </cell>
          <cell r="C944" t="str">
            <v>m</v>
          </cell>
          <cell r="D944" t="str">
            <v>DNIT 023/2006-ES</v>
          </cell>
        </row>
        <row r="945">
          <cell r="A945">
            <v>804036</v>
          </cell>
          <cell r="B945" t="str">
            <v>Corpo de BSTC D = 1,00 m PA1 - areia extraída e brita e pedra de mão produzidas</v>
          </cell>
          <cell r="C945" t="str">
            <v>m</v>
          </cell>
          <cell r="D945" t="str">
            <v>DNIT 023/2006-ES</v>
          </cell>
        </row>
        <row r="946">
          <cell r="A946">
            <v>804037</v>
          </cell>
          <cell r="B946" t="str">
            <v>Corpo de BSTC D = 1,00 m PA1 - areia, brita e pedra de mão comerciais</v>
          </cell>
          <cell r="C946" t="str">
            <v>m</v>
          </cell>
          <cell r="D946" t="str">
            <v>DNIT 023/2006-ES</v>
          </cell>
        </row>
        <row r="947">
          <cell r="A947">
            <v>804038</v>
          </cell>
          <cell r="B947" t="str">
            <v>Corpo de BSTC D = 1,00 m PA2 - areia extraída e brita e pedra de mão produzidas</v>
          </cell>
          <cell r="C947" t="str">
            <v>m</v>
          </cell>
          <cell r="D947" t="str">
            <v>DNIT 023/2006-ES</v>
          </cell>
        </row>
        <row r="948">
          <cell r="A948">
            <v>804039</v>
          </cell>
          <cell r="B948" t="str">
            <v>Corpo de BSTC D = 1,00 m PA2 - areia, brita e pedra de mão comerciais</v>
          </cell>
          <cell r="C948" t="str">
            <v>m</v>
          </cell>
          <cell r="D948" t="str">
            <v>DNIT 023/2006-ES</v>
          </cell>
        </row>
        <row r="949">
          <cell r="A949">
            <v>804040</v>
          </cell>
          <cell r="B949" t="str">
            <v>Corpo de BSTC D = 1,00 m PA3 - areia extraída e brita e pedra de mão produzidas</v>
          </cell>
          <cell r="C949" t="str">
            <v>m</v>
          </cell>
          <cell r="D949" t="str">
            <v>DNIT 023/2006-ES</v>
          </cell>
        </row>
        <row r="950">
          <cell r="A950">
            <v>804041</v>
          </cell>
          <cell r="B950" t="str">
            <v>Corpo de BSTC D = 1,00 m PA3 - areia, brita e pedra de mão comerciais</v>
          </cell>
          <cell r="C950" t="str">
            <v>m</v>
          </cell>
          <cell r="D950" t="str">
            <v>DNIT 023/2006-ES</v>
          </cell>
        </row>
        <row r="951">
          <cell r="A951">
            <v>804042</v>
          </cell>
          <cell r="B951" t="str">
            <v>Corpo de BSTC D = 1,00 m PA4 - areia extraída e brita e pedra de mão produzidas</v>
          </cell>
          <cell r="C951" t="str">
            <v>m</v>
          </cell>
          <cell r="D951" t="str">
            <v>DNIT 023/2006-ES</v>
          </cell>
        </row>
        <row r="952">
          <cell r="A952">
            <v>804043</v>
          </cell>
          <cell r="B952" t="str">
            <v>Corpo de BSTC D = 1,00 m PA4 - areia, brita e pedra de mão comerciais</v>
          </cell>
          <cell r="C952" t="str">
            <v>m</v>
          </cell>
          <cell r="D952" t="str">
            <v>DNIT 023/2006-ES</v>
          </cell>
        </row>
        <row r="953">
          <cell r="A953">
            <v>804044</v>
          </cell>
          <cell r="B953" t="str">
            <v>Corpo de BSTC D = 1,20 m PA1 - areia extraída e brita e pedra de mão produzidas</v>
          </cell>
          <cell r="C953" t="str">
            <v>m</v>
          </cell>
          <cell r="D953" t="str">
            <v>DNIT 023/2006-ES</v>
          </cell>
        </row>
        <row r="954">
          <cell r="A954">
            <v>804045</v>
          </cell>
          <cell r="B954" t="str">
            <v>Corpo de BSTC D = 1,20 m PA1 - areia, brita e pedra de mão comerciais</v>
          </cell>
          <cell r="C954" t="str">
            <v>m</v>
          </cell>
          <cell r="D954" t="str">
            <v>DNIT 023/2006-ES</v>
          </cell>
        </row>
        <row r="955">
          <cell r="A955">
            <v>804046</v>
          </cell>
          <cell r="B955" t="str">
            <v>Corpo de BSTC D = 1,20 m PA2 - areia extraída e brita e pedra de mão produzidas</v>
          </cell>
          <cell r="C955" t="str">
            <v>m</v>
          </cell>
          <cell r="D955" t="str">
            <v>DNIT 023/2006-ES</v>
          </cell>
        </row>
        <row r="956">
          <cell r="A956">
            <v>804047</v>
          </cell>
          <cell r="B956" t="str">
            <v>Corpo de BSTC D = 1,20 m PA2 - areia, brita e pedra de mão comerciais</v>
          </cell>
          <cell r="C956" t="str">
            <v>m</v>
          </cell>
          <cell r="D956" t="str">
            <v>DNIT 023/2006-ES</v>
          </cell>
        </row>
        <row r="957">
          <cell r="A957">
            <v>804048</v>
          </cell>
          <cell r="B957" t="str">
            <v>Corpo de BSTC D = 1,20 m PA3 - areia extraída e brita e pedra de mão produzidas</v>
          </cell>
          <cell r="C957" t="str">
            <v>m</v>
          </cell>
          <cell r="D957" t="str">
            <v>DNIT 023/2006-ES</v>
          </cell>
        </row>
        <row r="958">
          <cell r="A958">
            <v>804049</v>
          </cell>
          <cell r="B958" t="str">
            <v>Corpo de BSTC D = 1,20 m PA3 - areia, brita e pedra de mão comerciais</v>
          </cell>
          <cell r="C958" t="str">
            <v>m</v>
          </cell>
          <cell r="D958" t="str">
            <v>DNIT 023/2006-ES</v>
          </cell>
        </row>
        <row r="959">
          <cell r="A959">
            <v>804050</v>
          </cell>
          <cell r="B959" t="str">
            <v>Corpo de BSTC D = 1,20 m PA4 - areia extraída e brita e pedra de mão produzidas</v>
          </cell>
          <cell r="C959" t="str">
            <v>m</v>
          </cell>
          <cell r="D959" t="str">
            <v>DNIT 023/2006-ES</v>
          </cell>
        </row>
        <row r="960">
          <cell r="A960">
            <v>804051</v>
          </cell>
          <cell r="B960" t="str">
            <v>Corpo de BSTC D = 1,20 m PA4 - areia, brita e pedra de mão comerciais</v>
          </cell>
          <cell r="C960" t="str">
            <v>m</v>
          </cell>
          <cell r="D960" t="str">
            <v>DNIT 023/2006-ES</v>
          </cell>
        </row>
        <row r="961">
          <cell r="A961">
            <v>804052</v>
          </cell>
          <cell r="B961" t="str">
            <v>Corpo de BSTC D = 1,50 m PA1 - areia extraída e brita e pedra de mão produzidas</v>
          </cell>
          <cell r="C961" t="str">
            <v>m</v>
          </cell>
          <cell r="D961" t="str">
            <v>DNIT 023/2006-ES</v>
          </cell>
        </row>
        <row r="962">
          <cell r="A962">
            <v>804053</v>
          </cell>
          <cell r="B962" t="str">
            <v>Corpo de BSTC D = 1,50 m PA1 - areia, brita e pedra de mão comerciais</v>
          </cell>
          <cell r="C962" t="str">
            <v>m</v>
          </cell>
          <cell r="D962" t="str">
            <v>DNIT 023/2006-ES</v>
          </cell>
        </row>
        <row r="963">
          <cell r="A963">
            <v>804054</v>
          </cell>
          <cell r="B963" t="str">
            <v>Corpo de BSTC D = 1,50 m PA2 - areia extraída e brita e pedra de mão produzidas</v>
          </cell>
          <cell r="C963" t="str">
            <v>m</v>
          </cell>
          <cell r="D963" t="str">
            <v>DNIT 023/2006-ES</v>
          </cell>
        </row>
        <row r="964">
          <cell r="A964">
            <v>804055</v>
          </cell>
          <cell r="B964" t="str">
            <v>Corpo de BSTC D = 1,50 m PA2 - areia, brita e pedra de mão comerciais</v>
          </cell>
          <cell r="C964" t="str">
            <v>m</v>
          </cell>
          <cell r="D964" t="str">
            <v>DNIT 023/2006-ES</v>
          </cell>
        </row>
        <row r="965">
          <cell r="A965">
            <v>804056</v>
          </cell>
          <cell r="B965" t="str">
            <v>Corpo de BSTC D = 1,50 m PA3 - areia extraída e brita e pedra de mão produzidas</v>
          </cell>
          <cell r="C965" t="str">
            <v>m</v>
          </cell>
          <cell r="D965" t="str">
            <v>DNIT 023/2006-ES</v>
          </cell>
        </row>
        <row r="966">
          <cell r="A966">
            <v>804057</v>
          </cell>
          <cell r="B966" t="str">
            <v>Corpo de BSTC D = 1,50 m PA3 - areia, brita e pedra de mão comerciais</v>
          </cell>
          <cell r="C966" t="str">
            <v>m</v>
          </cell>
          <cell r="D966" t="str">
            <v>DNIT 023/2006-ES</v>
          </cell>
        </row>
        <row r="967">
          <cell r="A967">
            <v>804058</v>
          </cell>
          <cell r="B967" t="str">
            <v>Corpo de BSTC D = 1,50 m PA4 - areia extraída e brita e pedra de mão produzidas</v>
          </cell>
          <cell r="C967" t="str">
            <v>m</v>
          </cell>
          <cell r="D967" t="str">
            <v>DNIT 023/2006-ES</v>
          </cell>
        </row>
        <row r="968">
          <cell r="A968">
            <v>804059</v>
          </cell>
          <cell r="B968" t="str">
            <v>Corpo de BSTC D = 1,50 m PA4 - areia, brita e pedra de mão comerciais</v>
          </cell>
          <cell r="C968" t="str">
            <v>m</v>
          </cell>
          <cell r="D968" t="str">
            <v>DNIT 023/2006-ES</v>
          </cell>
        </row>
        <row r="969">
          <cell r="A969">
            <v>804060</v>
          </cell>
          <cell r="B969" t="str">
            <v>Boca BSTC D = 0,40 m - esconsidade 0° - areia extraída e brita produzida - alas retas</v>
          </cell>
          <cell r="C969" t="str">
            <v>un</v>
          </cell>
          <cell r="D969" t="str">
            <v>DNIT 026/2004-ES</v>
          </cell>
        </row>
        <row r="970">
          <cell r="A970">
            <v>804061</v>
          </cell>
          <cell r="B970" t="str">
            <v>Boca BSTC D = 0,40 m - esconsidade 0° - areia e brita comerciais - alas retas</v>
          </cell>
          <cell r="C970" t="str">
            <v>un</v>
          </cell>
          <cell r="D970" t="str">
            <v>DNIT 026/2004-ES</v>
          </cell>
        </row>
        <row r="971">
          <cell r="A971">
            <v>804062</v>
          </cell>
          <cell r="B971" t="str">
            <v>Boca BSTC D = 0,40 m - esconsidade 5° - areia extraída e brita produzida - alas retas</v>
          </cell>
          <cell r="C971" t="str">
            <v>un</v>
          </cell>
          <cell r="D971" t="str">
            <v>DNIT 026/2004-ES</v>
          </cell>
        </row>
        <row r="972">
          <cell r="A972">
            <v>804063</v>
          </cell>
          <cell r="B972" t="str">
            <v>Boca BSTC D = 0,40 m - esconsidade 5° - areia e brita comerciais - alas retas</v>
          </cell>
          <cell r="C972" t="str">
            <v>un</v>
          </cell>
          <cell r="D972" t="str">
            <v>DNIT 026/2004-ES</v>
          </cell>
        </row>
        <row r="973">
          <cell r="A973">
            <v>804064</v>
          </cell>
          <cell r="B973" t="str">
            <v>Boca BSTC D = 0,40 m - esconsidade 10° - areia extraída e brita produzida - alas retas</v>
          </cell>
          <cell r="C973" t="str">
            <v>un</v>
          </cell>
          <cell r="D973" t="str">
            <v>DNIT 026/2004-ES</v>
          </cell>
        </row>
        <row r="974">
          <cell r="A974">
            <v>804065</v>
          </cell>
          <cell r="B974" t="str">
            <v>Boca BSTC D = 0,40 m - esconsidade 10° - areia e brita comerciais - alas retas</v>
          </cell>
          <cell r="C974" t="str">
            <v>un</v>
          </cell>
          <cell r="D974" t="str">
            <v>DNIT 026/2004-ES</v>
          </cell>
        </row>
        <row r="975">
          <cell r="A975">
            <v>804066</v>
          </cell>
          <cell r="B975" t="str">
            <v>Boca BSTC D = 0,40 m - esconsidade 15° - areia extraída e brita produzida - alas retas</v>
          </cell>
          <cell r="C975" t="str">
            <v>un</v>
          </cell>
          <cell r="D975" t="str">
            <v>DNIT 026/2004-ES</v>
          </cell>
        </row>
        <row r="976">
          <cell r="A976">
            <v>804067</v>
          </cell>
          <cell r="B976" t="str">
            <v>Boca BSTC D = 0,40 m - esconsidade 15° - areia e brita comerciais - alas retas</v>
          </cell>
          <cell r="C976" t="str">
            <v>un</v>
          </cell>
          <cell r="D976" t="str">
            <v>DNIT 026/2004-ES</v>
          </cell>
        </row>
        <row r="977">
          <cell r="A977">
            <v>804068</v>
          </cell>
          <cell r="B977" t="str">
            <v>Boca BSTC D = 0,40 m - esconsidade 20° - areia extraída e brita produzida - alas retas</v>
          </cell>
          <cell r="C977" t="str">
            <v>un</v>
          </cell>
          <cell r="D977" t="str">
            <v>DNIT 026/2004-ES</v>
          </cell>
        </row>
        <row r="978">
          <cell r="A978">
            <v>804069</v>
          </cell>
          <cell r="B978" t="str">
            <v>Boca BSTC D = 0,40 m - esconsidade 20° - areia e brita comerciais - alas retas</v>
          </cell>
          <cell r="C978" t="str">
            <v>un</v>
          </cell>
          <cell r="D978" t="str">
            <v>DNIT 026/2004-ES</v>
          </cell>
        </row>
        <row r="979">
          <cell r="A979">
            <v>804070</v>
          </cell>
          <cell r="B979" t="str">
            <v>Boca BSTC D = 0,40 m - esconsidade 25° - areia extraída e brita produzida - alas retas</v>
          </cell>
          <cell r="C979" t="str">
            <v>un</v>
          </cell>
          <cell r="D979" t="str">
            <v>DNIT 026/2004-ES</v>
          </cell>
        </row>
        <row r="980">
          <cell r="A980">
            <v>804071</v>
          </cell>
          <cell r="B980" t="str">
            <v>Boca BSTC D = 0,40 m - esconsidade 25° - areia e brita comerciais - alas retas</v>
          </cell>
          <cell r="C980" t="str">
            <v>un</v>
          </cell>
          <cell r="D980" t="str">
            <v>DNIT 026/2004-ES</v>
          </cell>
        </row>
        <row r="981">
          <cell r="A981">
            <v>804072</v>
          </cell>
          <cell r="B981" t="str">
            <v>Boca BSTC D = 0,40 m - esconsidade 30° - areia extraída e brita produzida - alas retas</v>
          </cell>
          <cell r="C981" t="str">
            <v>un</v>
          </cell>
          <cell r="D981" t="str">
            <v>DNIT 026/2004-ES</v>
          </cell>
        </row>
        <row r="982">
          <cell r="A982">
            <v>804073</v>
          </cell>
          <cell r="B982" t="str">
            <v>Boca BSTC D = 0,40 m - esconsidade 30° - areia e brita comerciais - alas retas</v>
          </cell>
          <cell r="C982" t="str">
            <v>un</v>
          </cell>
          <cell r="D982" t="str">
            <v>DNIT 026/2004-ES</v>
          </cell>
        </row>
        <row r="983">
          <cell r="A983">
            <v>804074</v>
          </cell>
          <cell r="B983" t="str">
            <v>Boca BSTC D = 0,40 m - esconsidade 35° - areia extraída e brita produzida - alas retas</v>
          </cell>
          <cell r="C983" t="str">
            <v>un</v>
          </cell>
          <cell r="D983" t="str">
            <v>DNIT 026/2004-ES</v>
          </cell>
        </row>
        <row r="984">
          <cell r="A984">
            <v>804075</v>
          </cell>
          <cell r="B984" t="str">
            <v>Boca BSTC D = 0,40 m - esconsidade 35° - areia e brita comerciais - alas retas</v>
          </cell>
          <cell r="C984" t="str">
            <v>un</v>
          </cell>
          <cell r="D984" t="str">
            <v>DNIT 026/2004-ES</v>
          </cell>
        </row>
        <row r="985">
          <cell r="A985">
            <v>804076</v>
          </cell>
          <cell r="B985" t="str">
            <v>Boca BSTC D = 0,40 m - esconsidade 40° - areia extraída e brita produzida - alas retas</v>
          </cell>
          <cell r="C985" t="str">
            <v>un</v>
          </cell>
          <cell r="D985" t="str">
            <v>DNIT 026/2004-ES</v>
          </cell>
        </row>
        <row r="986">
          <cell r="A986">
            <v>804077</v>
          </cell>
          <cell r="B986" t="str">
            <v>Boca BSTC D = 0,40 m - esconsidade 40° - areia e brita comerciais - alas retas</v>
          </cell>
          <cell r="C986" t="str">
            <v>un</v>
          </cell>
          <cell r="D986" t="str">
            <v>DNIT 026/2004-ES</v>
          </cell>
        </row>
        <row r="987">
          <cell r="A987">
            <v>804078</v>
          </cell>
          <cell r="B987" t="str">
            <v>Boca BSTC D = 0,40 m - esconsidade 45° - areia extraída e brita produzida - alas retas</v>
          </cell>
          <cell r="C987" t="str">
            <v>un</v>
          </cell>
          <cell r="D987" t="str">
            <v>DNIT 026/2004-ES</v>
          </cell>
        </row>
        <row r="988">
          <cell r="A988">
            <v>804079</v>
          </cell>
          <cell r="B988" t="str">
            <v>Boca BSTC D = 0,40 m - esconsidade 45° - areia e brita comerciais - alas retas</v>
          </cell>
          <cell r="C988" t="str">
            <v>un</v>
          </cell>
          <cell r="D988" t="str">
            <v>DNIT 026/2004-ES</v>
          </cell>
        </row>
        <row r="989">
          <cell r="A989">
            <v>804080</v>
          </cell>
          <cell r="B989" t="str">
            <v>Boca BSTC D = 0,60 m - esconsidade 0° - areia extraída e brita produzida - alas retas</v>
          </cell>
          <cell r="C989" t="str">
            <v>un</v>
          </cell>
          <cell r="D989" t="str">
            <v>DNIT 026/2004-ES</v>
          </cell>
        </row>
        <row r="990">
          <cell r="A990">
            <v>804081</v>
          </cell>
          <cell r="B990" t="str">
            <v>Boca BSTC D = 0,60 m - esconsidade 0° - areia e brita comerciais - alas retas</v>
          </cell>
          <cell r="C990" t="str">
            <v>un</v>
          </cell>
          <cell r="D990" t="str">
            <v>DNIT 026/2004-ES</v>
          </cell>
        </row>
        <row r="991">
          <cell r="A991">
            <v>804082</v>
          </cell>
          <cell r="B991" t="str">
            <v>Boca BSTC D = 0,60 m - esconsidade 5° - areia extraída e brita produzida - alas retas</v>
          </cell>
          <cell r="C991" t="str">
            <v>un</v>
          </cell>
          <cell r="D991" t="str">
            <v>DNIT 026/2004-ES</v>
          </cell>
        </row>
        <row r="992">
          <cell r="A992">
            <v>804083</v>
          </cell>
          <cell r="B992" t="str">
            <v>Boca BSTC D = 0,60 m - esconsidade 5° - areia e brita comerciais - alas retas</v>
          </cell>
          <cell r="C992" t="str">
            <v>un</v>
          </cell>
          <cell r="D992" t="str">
            <v>DNIT 026/2004-ES</v>
          </cell>
        </row>
        <row r="993">
          <cell r="A993">
            <v>804084</v>
          </cell>
          <cell r="B993" t="str">
            <v>Boca BSTC D = 0,60 m - esconsidade 10° - areia extraída e brita produzida - alas retas</v>
          </cell>
          <cell r="C993" t="str">
            <v>un</v>
          </cell>
          <cell r="D993" t="str">
            <v>DNIT 026/2004-ES</v>
          </cell>
        </row>
        <row r="994">
          <cell r="A994">
            <v>804085</v>
          </cell>
          <cell r="B994" t="str">
            <v>Boca BSTC D = 0,60 m - esconsidade 10° - areia e brita comerciais - alas retas</v>
          </cell>
          <cell r="C994" t="str">
            <v>un</v>
          </cell>
          <cell r="D994" t="str">
            <v>DNIT 026/2004-ES</v>
          </cell>
        </row>
        <row r="995">
          <cell r="A995">
            <v>804086</v>
          </cell>
          <cell r="B995" t="str">
            <v>Boca BSTC D = 0,60 m - esconsidade 15° - areia extraída e brita produzida - alas retas</v>
          </cell>
          <cell r="C995" t="str">
            <v>un</v>
          </cell>
          <cell r="D995" t="str">
            <v>DNIT 026/2004-ES</v>
          </cell>
        </row>
        <row r="996">
          <cell r="A996">
            <v>804087</v>
          </cell>
          <cell r="B996" t="str">
            <v>Boca BSTC D = 0,60 m - esconsidade 15° - areia e brita comerciais - alas retas</v>
          </cell>
          <cell r="C996" t="str">
            <v>un</v>
          </cell>
          <cell r="D996" t="str">
            <v>DNIT 026/2004-ES</v>
          </cell>
        </row>
        <row r="997">
          <cell r="A997">
            <v>804088</v>
          </cell>
          <cell r="B997" t="str">
            <v>Boca BSTC D = 0,60 m - esconsidade 20° - areia extraída e brita produzida - alas retas</v>
          </cell>
          <cell r="C997" t="str">
            <v>un</v>
          </cell>
          <cell r="D997" t="str">
            <v>DNIT 026/2004-ES</v>
          </cell>
        </row>
        <row r="998">
          <cell r="A998">
            <v>804089</v>
          </cell>
          <cell r="B998" t="str">
            <v>Boca BSTC D = 0,60 m - esconsidade 20° - areia e brita comerciais - alas retas</v>
          </cell>
          <cell r="C998" t="str">
            <v>un</v>
          </cell>
          <cell r="D998" t="str">
            <v>DNIT 026/2004-ES</v>
          </cell>
        </row>
        <row r="999">
          <cell r="A999">
            <v>804090</v>
          </cell>
          <cell r="B999" t="str">
            <v>Boca BSTC D = 0,60 m - esconsidade 25° - areia extraída e brita produzida - alas retas</v>
          </cell>
          <cell r="C999" t="str">
            <v>un</v>
          </cell>
          <cell r="D999" t="str">
            <v>DNIT 026/2004-ES</v>
          </cell>
        </row>
        <row r="1000">
          <cell r="A1000">
            <v>804091</v>
          </cell>
          <cell r="B1000" t="str">
            <v>Boca BSTC D = 0,60 m - esconsidade 25° - areia e brita comerciais - alas retas</v>
          </cell>
          <cell r="C1000" t="str">
            <v>un</v>
          </cell>
          <cell r="D1000" t="str">
            <v>DNIT 026/2004-ES</v>
          </cell>
        </row>
        <row r="1001">
          <cell r="A1001">
            <v>804092</v>
          </cell>
          <cell r="B1001" t="str">
            <v>Boca BSTC D = 0,60 m - esconsidade 30° - areia extraída e brita produzida - alas retas</v>
          </cell>
          <cell r="C1001" t="str">
            <v>un</v>
          </cell>
          <cell r="D1001" t="str">
            <v>DNIT 026/2004-ES</v>
          </cell>
        </row>
        <row r="1002">
          <cell r="A1002">
            <v>804093</v>
          </cell>
          <cell r="B1002" t="str">
            <v>Boca BSTC D = 0,60 m - esconsidade 30° - areia e brita comerciais - alas retas</v>
          </cell>
          <cell r="C1002" t="str">
            <v>un</v>
          </cell>
          <cell r="D1002" t="str">
            <v>DNIT 026/2004-ES</v>
          </cell>
        </row>
        <row r="1003">
          <cell r="A1003">
            <v>804094</v>
          </cell>
          <cell r="B1003" t="str">
            <v>Boca BSTC D = 0,60 m - esconsidade 35° - areia extraída e brita produzida - alas retas</v>
          </cell>
          <cell r="C1003" t="str">
            <v>un</v>
          </cell>
          <cell r="D1003" t="str">
            <v>DNIT 026/2004-ES</v>
          </cell>
        </row>
        <row r="1004">
          <cell r="A1004">
            <v>804095</v>
          </cell>
          <cell r="B1004" t="str">
            <v>Boca BSTC D = 0,60 m - esconsidade 35° - areia e brita comerciais - alas retas</v>
          </cell>
          <cell r="C1004" t="str">
            <v>un</v>
          </cell>
          <cell r="D1004" t="str">
            <v>DNIT 026/2004-ES</v>
          </cell>
        </row>
        <row r="1005">
          <cell r="A1005">
            <v>804096</v>
          </cell>
          <cell r="B1005" t="str">
            <v>Boca BSTC D = 0,60 m - esconsidade 40° - areia extraída e brita produzida - alas retas</v>
          </cell>
          <cell r="C1005" t="str">
            <v>un</v>
          </cell>
          <cell r="D1005" t="str">
            <v>DNIT 026/2004-ES</v>
          </cell>
        </row>
        <row r="1006">
          <cell r="A1006">
            <v>804097</v>
          </cell>
          <cell r="B1006" t="str">
            <v>Boca BSTC D = 0,60 m - esconsidade 40° - areia e brita comerciais - alas retas</v>
          </cell>
          <cell r="C1006" t="str">
            <v>un</v>
          </cell>
          <cell r="D1006" t="str">
            <v>DNIT 026/2004-ES</v>
          </cell>
        </row>
        <row r="1007">
          <cell r="A1007">
            <v>804098</v>
          </cell>
          <cell r="B1007" t="str">
            <v>Boca BSTC D = 0,60 m - esconsidade 45° - areia extraída e brita produzida - alas retas</v>
          </cell>
          <cell r="C1007" t="str">
            <v>un</v>
          </cell>
          <cell r="D1007" t="str">
            <v>DNIT 026/2004-ES</v>
          </cell>
        </row>
        <row r="1008">
          <cell r="A1008">
            <v>804099</v>
          </cell>
          <cell r="B1008" t="str">
            <v>Boca BSTC D = 0,60 m - esconsidade 45° - areia e brita comerciais - alas retas</v>
          </cell>
          <cell r="C1008" t="str">
            <v>un</v>
          </cell>
          <cell r="D1008" t="str">
            <v>DNIT 026/2004-ES</v>
          </cell>
        </row>
        <row r="1009">
          <cell r="A1009">
            <v>804100</v>
          </cell>
          <cell r="B1009" t="str">
            <v>Boca BSTC D = 0,80 m - esconsidade 0° - areia extraída e brita produzida - alas retas</v>
          </cell>
          <cell r="C1009" t="str">
            <v>un</v>
          </cell>
          <cell r="D1009" t="str">
            <v>DNIT 026/2004-ES</v>
          </cell>
        </row>
        <row r="1010">
          <cell r="A1010">
            <v>804101</v>
          </cell>
          <cell r="B1010" t="str">
            <v>Boca BSTC D = 0,80 m - esconsidade 0° - areia e brita comerciais - alas retas</v>
          </cell>
          <cell r="C1010" t="str">
            <v>un</v>
          </cell>
          <cell r="D1010" t="str">
            <v>DNIT 026/2004-ES</v>
          </cell>
        </row>
        <row r="1011">
          <cell r="A1011">
            <v>804102</v>
          </cell>
          <cell r="B1011" t="str">
            <v>Boca BSTC D = 0,80 m - esconsidade 5° - areia extraída e brita produzida - alas retas</v>
          </cell>
          <cell r="C1011" t="str">
            <v>un</v>
          </cell>
          <cell r="D1011" t="str">
            <v>DNIT 026/2004-ES</v>
          </cell>
        </row>
        <row r="1012">
          <cell r="A1012">
            <v>804103</v>
          </cell>
          <cell r="B1012" t="str">
            <v>Boca BSTC D = 0,80 m - esconsidade 5° - areia e brita comerciais - alas retas</v>
          </cell>
          <cell r="C1012" t="str">
            <v>un</v>
          </cell>
          <cell r="D1012" t="str">
            <v>DNIT 026/2004-ES</v>
          </cell>
        </row>
        <row r="1013">
          <cell r="A1013">
            <v>804104</v>
          </cell>
          <cell r="B1013" t="str">
            <v>Boca BSTC D = 0,80 m - esconsidade 10° - areia extraída e brita produzida - alas retas</v>
          </cell>
          <cell r="C1013" t="str">
            <v>un</v>
          </cell>
          <cell r="D1013" t="str">
            <v>DNIT 026/2004-ES</v>
          </cell>
        </row>
        <row r="1014">
          <cell r="A1014">
            <v>804105</v>
          </cell>
          <cell r="B1014" t="str">
            <v>Boca BSTC D = 0,80 m - esconsidade 10° - areia e brita comerciais - alas retas</v>
          </cell>
          <cell r="C1014" t="str">
            <v>un</v>
          </cell>
          <cell r="D1014" t="str">
            <v>DNIT 026/2004-ES</v>
          </cell>
        </row>
        <row r="1015">
          <cell r="A1015">
            <v>804106</v>
          </cell>
          <cell r="B1015" t="str">
            <v>Boca BSTC D = 0,80 m - esconsidade 15° - areia extraída e brita produzida - alas retas</v>
          </cell>
          <cell r="C1015" t="str">
            <v>un</v>
          </cell>
          <cell r="D1015" t="str">
            <v>DNIT 026/2004-ES</v>
          </cell>
        </row>
        <row r="1016">
          <cell r="A1016">
            <v>804107</v>
          </cell>
          <cell r="B1016" t="str">
            <v>Boca BSTC D = 0,80 m - esconsidade 15° - areia e brita comerciais - alas retas</v>
          </cell>
          <cell r="C1016" t="str">
            <v>un</v>
          </cell>
          <cell r="D1016" t="str">
            <v>DNIT 026/2004-ES</v>
          </cell>
        </row>
        <row r="1017">
          <cell r="A1017">
            <v>804108</v>
          </cell>
          <cell r="B1017" t="str">
            <v>Boca BSTC D = 0,80 m - esconsidade 20° - areia extraída e brita produzida - alas retas</v>
          </cell>
          <cell r="C1017" t="str">
            <v>un</v>
          </cell>
          <cell r="D1017" t="str">
            <v>DNIT 026/2004-ES</v>
          </cell>
        </row>
        <row r="1018">
          <cell r="A1018">
            <v>804109</v>
          </cell>
          <cell r="B1018" t="str">
            <v>Boca BSTC D = 0,80 m - esconsidade 20° - areia e brita comerciais - alas retas</v>
          </cell>
          <cell r="C1018" t="str">
            <v>un</v>
          </cell>
          <cell r="D1018" t="str">
            <v>DNIT 026/2004-ES</v>
          </cell>
        </row>
        <row r="1019">
          <cell r="A1019">
            <v>804110</v>
          </cell>
          <cell r="B1019" t="str">
            <v>Boca BSTC D = 0,80 m - esconsidade 25° - areia extraída e brita produzida - alas retas</v>
          </cell>
          <cell r="C1019" t="str">
            <v>un</v>
          </cell>
          <cell r="D1019" t="str">
            <v>DNIT 026/2004-ES</v>
          </cell>
        </row>
        <row r="1020">
          <cell r="A1020">
            <v>804111</v>
          </cell>
          <cell r="B1020" t="str">
            <v>Boca BSTC D = 0,80 m - esconsidade 25° - areia e brita comerciais - alas retas</v>
          </cell>
          <cell r="C1020" t="str">
            <v>un</v>
          </cell>
          <cell r="D1020" t="str">
            <v>DNIT 026/2004-ES</v>
          </cell>
        </row>
        <row r="1021">
          <cell r="A1021">
            <v>804112</v>
          </cell>
          <cell r="B1021" t="str">
            <v>Boca BSTC D = 0,80 m - esconsidade 30° - areia extraída e brita produzida - alas retas</v>
          </cell>
          <cell r="C1021" t="str">
            <v>un</v>
          </cell>
          <cell r="D1021" t="str">
            <v>DNIT 026/2004-ES</v>
          </cell>
        </row>
        <row r="1022">
          <cell r="A1022">
            <v>804113</v>
          </cell>
          <cell r="B1022" t="str">
            <v>Boca BSTC D = 0,80 m - esconsidade 30° - areia e brita comerciais - alas retas</v>
          </cell>
          <cell r="C1022" t="str">
            <v>un</v>
          </cell>
          <cell r="D1022" t="str">
            <v>DNIT 026/2004-ES</v>
          </cell>
        </row>
        <row r="1023">
          <cell r="A1023">
            <v>804114</v>
          </cell>
          <cell r="B1023" t="str">
            <v>Boca BSTC D = 0,80 m - esconsidade 35° - areia extraída e brita produzida - alas retas</v>
          </cell>
          <cell r="C1023" t="str">
            <v>un</v>
          </cell>
          <cell r="D1023" t="str">
            <v>DNIT 026/2004-ES</v>
          </cell>
        </row>
        <row r="1024">
          <cell r="A1024">
            <v>804115</v>
          </cell>
          <cell r="B1024" t="str">
            <v>Boca BSTC D = 0,80 m - esconsidade 35° - areia e brita comerciais - alas retas</v>
          </cell>
          <cell r="C1024" t="str">
            <v>un</v>
          </cell>
          <cell r="D1024" t="str">
            <v>DNIT 026/2004-ES</v>
          </cell>
        </row>
        <row r="1025">
          <cell r="A1025">
            <v>804116</v>
          </cell>
          <cell r="B1025" t="str">
            <v>Boca BSTC D = 0,80 m - esconsidade 40° - areia extraída e brita produzida - alas retas</v>
          </cell>
          <cell r="C1025" t="str">
            <v>un</v>
          </cell>
          <cell r="D1025" t="str">
            <v>DNIT 026/2004-ES</v>
          </cell>
        </row>
        <row r="1026">
          <cell r="A1026">
            <v>804117</v>
          </cell>
          <cell r="B1026" t="str">
            <v>Boca BSTC D = 0,80 m - esconsidade 40° - areia e brita comerciais - alas retas</v>
          </cell>
          <cell r="C1026" t="str">
            <v>un</v>
          </cell>
          <cell r="D1026" t="str">
            <v>DNIT 026/2004-ES</v>
          </cell>
        </row>
        <row r="1027">
          <cell r="A1027">
            <v>804118</v>
          </cell>
          <cell r="B1027" t="str">
            <v>Boca BSTC D = 0,80 m - esconsidade 45° - areia extraída e brita produzida - alas retas</v>
          </cell>
          <cell r="C1027" t="str">
            <v>un</v>
          </cell>
          <cell r="D1027" t="str">
            <v>DNIT 026/2004-ES</v>
          </cell>
        </row>
        <row r="1028">
          <cell r="A1028">
            <v>804119</v>
          </cell>
          <cell r="B1028" t="str">
            <v>Boca BSTC D = 0,80 m - esconsidade 45° - areia e brita comerciais - alas retas</v>
          </cell>
          <cell r="C1028" t="str">
            <v>un</v>
          </cell>
          <cell r="D1028" t="str">
            <v>DNIT 026/2004-ES</v>
          </cell>
        </row>
        <row r="1029">
          <cell r="A1029">
            <v>804120</v>
          </cell>
          <cell r="B1029" t="str">
            <v>Boca BSTC D = 1,00 m - esconsidade 0° - areia extraída e brita produzida - alas retas</v>
          </cell>
          <cell r="C1029" t="str">
            <v>un</v>
          </cell>
          <cell r="D1029" t="str">
            <v>DNIT 026/2004-ES</v>
          </cell>
        </row>
        <row r="1030">
          <cell r="A1030">
            <v>804121</v>
          </cell>
          <cell r="B1030" t="str">
            <v>Boca BSTC D = 1,00 m - esconsidade 0° - areia e brita comerciais - alas retas</v>
          </cell>
          <cell r="C1030" t="str">
            <v>un</v>
          </cell>
          <cell r="D1030" t="str">
            <v>DNIT 026/2004-ES</v>
          </cell>
        </row>
        <row r="1031">
          <cell r="A1031">
            <v>804122</v>
          </cell>
          <cell r="B1031" t="str">
            <v>Boca BSTC D = 1,00 m - esconsidade 5° - areia extraída e brita produzida - alas retas</v>
          </cell>
          <cell r="C1031" t="str">
            <v>un</v>
          </cell>
          <cell r="D1031" t="str">
            <v>DNIT 026/2004-ES</v>
          </cell>
        </row>
        <row r="1032">
          <cell r="A1032">
            <v>804123</v>
          </cell>
          <cell r="B1032" t="str">
            <v>Boca BSTC D = 1,00 m - esconsidade 5° - areia e brita comerciais - alas retas</v>
          </cell>
          <cell r="C1032" t="str">
            <v>un</v>
          </cell>
          <cell r="D1032" t="str">
            <v>DNIT 026/2004-ES</v>
          </cell>
        </row>
        <row r="1033">
          <cell r="A1033">
            <v>804124</v>
          </cell>
          <cell r="B1033" t="str">
            <v>Boca BSTC D = 1,00 m - esconsidade 10° - areia extraída e brita produzida - alas retas</v>
          </cell>
          <cell r="C1033" t="str">
            <v>un</v>
          </cell>
          <cell r="D1033" t="str">
            <v>DNIT 026/2004-ES</v>
          </cell>
        </row>
        <row r="1034">
          <cell r="A1034">
            <v>804125</v>
          </cell>
          <cell r="B1034" t="str">
            <v>Boca BSTC D = 1,00 m - esconsidade 10° - areia e brita comerciais - alas retas</v>
          </cell>
          <cell r="C1034" t="str">
            <v>un</v>
          </cell>
          <cell r="D1034" t="str">
            <v>DNIT 026/2004-ES</v>
          </cell>
        </row>
        <row r="1035">
          <cell r="A1035">
            <v>804126</v>
          </cell>
          <cell r="B1035" t="str">
            <v>Boca BSTC D = 1,00 m - esconsidade 15° - areia extraída e brita produzida - alas retas</v>
          </cell>
          <cell r="C1035" t="str">
            <v>un</v>
          </cell>
          <cell r="D1035" t="str">
            <v>DNIT 026/2004-ES</v>
          </cell>
        </row>
        <row r="1036">
          <cell r="A1036">
            <v>804127</v>
          </cell>
          <cell r="B1036" t="str">
            <v>Boca BSTC D = 1,00 m - esconsidade 15° - areia e brita comerciais - alas retas</v>
          </cell>
          <cell r="C1036" t="str">
            <v>un</v>
          </cell>
          <cell r="D1036" t="str">
            <v>DNIT 026/2004-ES</v>
          </cell>
        </row>
        <row r="1037">
          <cell r="A1037">
            <v>804128</v>
          </cell>
          <cell r="B1037" t="str">
            <v>Boca BSTC D = 1,00 m - esconsidade 20° - areia extraída e brita produzida - alas retas</v>
          </cell>
          <cell r="C1037" t="str">
            <v>un</v>
          </cell>
          <cell r="D1037" t="str">
            <v>DNIT 026/2004-ES</v>
          </cell>
        </row>
        <row r="1038">
          <cell r="A1038">
            <v>804129</v>
          </cell>
          <cell r="B1038" t="str">
            <v>Boca BSTC D = 1,00 m - esconsidade 20° - areia e brita comerciais - alas retas</v>
          </cell>
          <cell r="C1038" t="str">
            <v>un</v>
          </cell>
          <cell r="D1038" t="str">
            <v>DNIT 026/2004-ES</v>
          </cell>
        </row>
        <row r="1039">
          <cell r="A1039">
            <v>804130</v>
          </cell>
          <cell r="B1039" t="str">
            <v>Boca BSTC D = 1,00 m - esconsidade 25° - areia extraída e brita produzida - alas retas</v>
          </cell>
          <cell r="C1039" t="str">
            <v>un</v>
          </cell>
          <cell r="D1039" t="str">
            <v>DNIT 026/2004-ES</v>
          </cell>
        </row>
        <row r="1040">
          <cell r="A1040">
            <v>804131</v>
          </cell>
          <cell r="B1040" t="str">
            <v>Boca BSTC D = 1,00 m - esconsidade 25° - areia e brita comerciais - alas retas</v>
          </cell>
          <cell r="C1040" t="str">
            <v>un</v>
          </cell>
          <cell r="D1040" t="str">
            <v>DNIT 026/2004-ES</v>
          </cell>
        </row>
        <row r="1041">
          <cell r="A1041">
            <v>804132</v>
          </cell>
          <cell r="B1041" t="str">
            <v>Boca BSTC D = 1,00 m - esconsidade 30° - areia extraída e brita produzida - alas retas</v>
          </cell>
          <cell r="C1041" t="str">
            <v>un</v>
          </cell>
          <cell r="D1041" t="str">
            <v>DNIT 026/2004-ES</v>
          </cell>
        </row>
        <row r="1042">
          <cell r="A1042">
            <v>804133</v>
          </cell>
          <cell r="B1042" t="str">
            <v>Boca BSTC D = 1,00 m - esconsidade 30° - areia e brita comerciais - alas retas</v>
          </cell>
          <cell r="C1042" t="str">
            <v>un</v>
          </cell>
          <cell r="D1042" t="str">
            <v>DNIT 026/2004-ES</v>
          </cell>
        </row>
        <row r="1043">
          <cell r="A1043">
            <v>804134</v>
          </cell>
          <cell r="B1043" t="str">
            <v>Boca BSTC D = 1,00 m - esconsidade 35° - areia extraída e brita produzida - alas retas</v>
          </cell>
          <cell r="C1043" t="str">
            <v>un</v>
          </cell>
          <cell r="D1043" t="str">
            <v>DNIT 026/2004-ES</v>
          </cell>
        </row>
        <row r="1044">
          <cell r="A1044">
            <v>804135</v>
          </cell>
          <cell r="B1044" t="str">
            <v>Boca BSTC D = 1,00 m - esconsidade 35° - areia e brita comerciais - alas retas</v>
          </cell>
          <cell r="C1044" t="str">
            <v>un</v>
          </cell>
          <cell r="D1044" t="str">
            <v>DNIT 026/2004-ES</v>
          </cell>
        </row>
        <row r="1045">
          <cell r="A1045">
            <v>804136</v>
          </cell>
          <cell r="B1045" t="str">
            <v>Boca BSTC D = 1,00 m - esconsidade 40° - areia extraída e brita produzida - alas retas</v>
          </cell>
          <cell r="C1045" t="str">
            <v>un</v>
          </cell>
          <cell r="D1045" t="str">
            <v>DNIT 026/2004-ES</v>
          </cell>
        </row>
        <row r="1046">
          <cell r="A1046">
            <v>804137</v>
          </cell>
          <cell r="B1046" t="str">
            <v>Boca BSTC D = 1,00 m - esconsidade 40° - areia e brita comerciais - alas retas</v>
          </cell>
          <cell r="C1046" t="str">
            <v>un</v>
          </cell>
          <cell r="D1046" t="str">
            <v>DNIT 026/2004-ES</v>
          </cell>
        </row>
        <row r="1047">
          <cell r="A1047">
            <v>804138</v>
          </cell>
          <cell r="B1047" t="str">
            <v>Boca BSTC D = 1,00 m - esconsidade 45° - areia extraída e brita produzida - alas retas</v>
          </cell>
          <cell r="C1047" t="str">
            <v>un</v>
          </cell>
          <cell r="D1047" t="str">
            <v>DNIT 026/2004-ES</v>
          </cell>
        </row>
        <row r="1048">
          <cell r="A1048">
            <v>804139</v>
          </cell>
          <cell r="B1048" t="str">
            <v>Boca BSTC D = 1,00 m - esconsidade 45° - areia e brita comerciais - alas retas</v>
          </cell>
          <cell r="C1048" t="str">
            <v>un</v>
          </cell>
          <cell r="D1048" t="str">
            <v>DNIT 026/2004-ES</v>
          </cell>
        </row>
        <row r="1049">
          <cell r="A1049">
            <v>804140</v>
          </cell>
          <cell r="B1049" t="str">
            <v>Boca BSTC D = 1,20 m - esconsidade 0° - areia extraída e brita produzida - alas retas</v>
          </cell>
          <cell r="C1049" t="str">
            <v>un</v>
          </cell>
          <cell r="D1049" t="str">
            <v>DNIT 026/2004-ES</v>
          </cell>
        </row>
        <row r="1050">
          <cell r="A1050">
            <v>804141</v>
          </cell>
          <cell r="B1050" t="str">
            <v>Boca BSTC D = 1,20 m - esconsidade 0° - areia e brita comerciais - alas retas</v>
          </cell>
          <cell r="C1050" t="str">
            <v>un</v>
          </cell>
          <cell r="D1050" t="str">
            <v>DNIT 026/2004-ES</v>
          </cell>
        </row>
        <row r="1051">
          <cell r="A1051">
            <v>804142</v>
          </cell>
          <cell r="B1051" t="str">
            <v>Boca BSTC D = 1,20 m - esconsidade 5° - areia extraída e brita produzida - alas retas</v>
          </cell>
          <cell r="C1051" t="str">
            <v>un</v>
          </cell>
          <cell r="D1051" t="str">
            <v>DNIT 026/2004-ES</v>
          </cell>
        </row>
        <row r="1052">
          <cell r="A1052">
            <v>804143</v>
          </cell>
          <cell r="B1052" t="str">
            <v>Boca BSTC D = 1,20 m - esconsidade 5° - areia e brita comerciais - alas retas</v>
          </cell>
          <cell r="C1052" t="str">
            <v>un</v>
          </cell>
          <cell r="D1052" t="str">
            <v>DNIT 026/2004-ES</v>
          </cell>
        </row>
        <row r="1053">
          <cell r="A1053">
            <v>804144</v>
          </cell>
          <cell r="B1053" t="str">
            <v>Boca BSTC D = 1,20 m - esconsidade 10° - areia extraída e brita produzida - alas retas</v>
          </cell>
          <cell r="C1053" t="str">
            <v>un</v>
          </cell>
          <cell r="D1053" t="str">
            <v>DNIT 026/2004-ES</v>
          </cell>
        </row>
        <row r="1054">
          <cell r="A1054">
            <v>804145</v>
          </cell>
          <cell r="B1054" t="str">
            <v>Boca BSTC D = 1,20 m - esconsidade 10° - areia e brita comerciais - alas retas</v>
          </cell>
          <cell r="C1054" t="str">
            <v>un</v>
          </cell>
          <cell r="D1054" t="str">
            <v>DNIT 026/2004-ES</v>
          </cell>
        </row>
        <row r="1055">
          <cell r="A1055">
            <v>804146</v>
          </cell>
          <cell r="B1055" t="str">
            <v>Boca BSTC D = 1,20 m - esconsidade 15° - areia extraída e brita produzida - alas retas</v>
          </cell>
          <cell r="C1055" t="str">
            <v>un</v>
          </cell>
          <cell r="D1055" t="str">
            <v>DNIT 026/2004-ES</v>
          </cell>
        </row>
        <row r="1056">
          <cell r="A1056">
            <v>804147</v>
          </cell>
          <cell r="B1056" t="str">
            <v>Boca BSTC D = 1,20 m - esconsidade 15° - areia e brita comerciais - alas retas</v>
          </cell>
          <cell r="C1056" t="str">
            <v>un</v>
          </cell>
          <cell r="D1056" t="str">
            <v>DNIT 026/2004-ES</v>
          </cell>
        </row>
        <row r="1057">
          <cell r="A1057">
            <v>804148</v>
          </cell>
          <cell r="B1057" t="str">
            <v>Boca BSTC D = 1,20 m - esconsidade 20° - areia extraída e brita produzida - alas retas</v>
          </cell>
          <cell r="C1057" t="str">
            <v>un</v>
          </cell>
          <cell r="D1057" t="str">
            <v>DNIT 026/2004-ES</v>
          </cell>
        </row>
        <row r="1058">
          <cell r="A1058">
            <v>804149</v>
          </cell>
          <cell r="B1058" t="str">
            <v>Boca BSTC D = 1,20 m - esconsidade 20° - areia e brita comerciais - alas retas</v>
          </cell>
          <cell r="C1058" t="str">
            <v>un</v>
          </cell>
          <cell r="D1058" t="str">
            <v>DNIT 026/2004-ES</v>
          </cell>
        </row>
        <row r="1059">
          <cell r="A1059">
            <v>804150</v>
          </cell>
          <cell r="B1059" t="str">
            <v>Boca BSTC D = 1,20 m - esconsidade 25° - areia extraída e brita produzida - alas retas</v>
          </cell>
          <cell r="C1059" t="str">
            <v>un</v>
          </cell>
          <cell r="D1059" t="str">
            <v>DNIT 026/2004-ES</v>
          </cell>
        </row>
        <row r="1060">
          <cell r="A1060">
            <v>804151</v>
          </cell>
          <cell r="B1060" t="str">
            <v>Boca BSTC D = 1,20 m - esconsidade 25° - areia e brita comerciais - alas retas</v>
          </cell>
          <cell r="C1060" t="str">
            <v>un</v>
          </cell>
          <cell r="D1060" t="str">
            <v>DNIT 026/2004-ES</v>
          </cell>
        </row>
        <row r="1061">
          <cell r="A1061">
            <v>804152</v>
          </cell>
          <cell r="B1061" t="str">
            <v>Boca BSTC D = 1,20 m - esconsidade 30° - areia extraída e brita produzida - alas retas</v>
          </cell>
          <cell r="C1061" t="str">
            <v>un</v>
          </cell>
          <cell r="D1061" t="str">
            <v>DNIT 026/2004-ES</v>
          </cell>
        </row>
        <row r="1062">
          <cell r="A1062">
            <v>804153</v>
          </cell>
          <cell r="B1062" t="str">
            <v>Boca BSTC D = 1,20 m - esconsidade 30° - areia e brita comerciais - alas retas</v>
          </cell>
          <cell r="C1062" t="str">
            <v>un</v>
          </cell>
          <cell r="D1062" t="str">
            <v>DNIT 026/2004-ES</v>
          </cell>
        </row>
        <row r="1063">
          <cell r="A1063">
            <v>804154</v>
          </cell>
          <cell r="B1063" t="str">
            <v>Boca BSTC D = 1,20 m - esconsidade 35° - areia extraída e brita produzida - alas retas</v>
          </cell>
          <cell r="C1063" t="str">
            <v>un</v>
          </cell>
          <cell r="D1063" t="str">
            <v>DNIT 026/2004-ES</v>
          </cell>
        </row>
        <row r="1064">
          <cell r="A1064">
            <v>804155</v>
          </cell>
          <cell r="B1064" t="str">
            <v>Boca BSTC D = 1,20 m - esconsidade 35° - areia e brita comerciais - alas retas</v>
          </cell>
          <cell r="C1064" t="str">
            <v>un</v>
          </cell>
          <cell r="D1064" t="str">
            <v>DNIT 026/2004-ES</v>
          </cell>
        </row>
        <row r="1065">
          <cell r="A1065">
            <v>804156</v>
          </cell>
          <cell r="B1065" t="str">
            <v>Boca BSTC D = 1,20 m - esconsidade 40° - areia extraída e brita produzida - alas retas</v>
          </cell>
          <cell r="C1065" t="str">
            <v>un</v>
          </cell>
          <cell r="D1065" t="str">
            <v>DNIT 026/2004-ES</v>
          </cell>
        </row>
        <row r="1066">
          <cell r="A1066">
            <v>804157</v>
          </cell>
          <cell r="B1066" t="str">
            <v>Boca BSTC D = 1,20 m - esconsidade 40° - areia e brita comerciais - alas retas</v>
          </cell>
          <cell r="C1066" t="str">
            <v>un</v>
          </cell>
          <cell r="D1066" t="str">
            <v>DNIT 026/2004-ES</v>
          </cell>
        </row>
        <row r="1067">
          <cell r="A1067">
            <v>804158</v>
          </cell>
          <cell r="B1067" t="str">
            <v>Boca BSTC D = 1,20 m - esconsidade 45° - areia extraída e brita produzida - alas retas</v>
          </cell>
          <cell r="C1067" t="str">
            <v>un</v>
          </cell>
          <cell r="D1067" t="str">
            <v>DNIT 026/2004-ES</v>
          </cell>
        </row>
        <row r="1068">
          <cell r="A1068">
            <v>804159</v>
          </cell>
          <cell r="B1068" t="str">
            <v>Boca BSTC D = 1,20 m - esconsidade 45° - areia e brita comerciais - alas retas</v>
          </cell>
          <cell r="C1068" t="str">
            <v>un</v>
          </cell>
          <cell r="D1068" t="str">
            <v>DNIT 026/2004-ES</v>
          </cell>
        </row>
        <row r="1069">
          <cell r="A1069">
            <v>804160</v>
          </cell>
          <cell r="B1069" t="str">
            <v>Boca BSTC D = 1,50 m - esconsidade 0° - areia extraída e brita produzida - alas retas</v>
          </cell>
          <cell r="C1069" t="str">
            <v>un</v>
          </cell>
          <cell r="D1069" t="str">
            <v>DNIT 026/2004-ES</v>
          </cell>
        </row>
        <row r="1070">
          <cell r="A1070">
            <v>804161</v>
          </cell>
          <cell r="B1070" t="str">
            <v>Boca BSTC D = 1,50 m - esconsidade 0° - areia e brita comerciais - alas retas</v>
          </cell>
          <cell r="C1070" t="str">
            <v>un</v>
          </cell>
          <cell r="D1070" t="str">
            <v>DNIT 026/2004-ES</v>
          </cell>
        </row>
        <row r="1071">
          <cell r="A1071">
            <v>804162</v>
          </cell>
          <cell r="B1071" t="str">
            <v>Boca BSTC D = 1,50 m - esconsidade 5° - areia extraída e brita produzida - alas retas</v>
          </cell>
          <cell r="C1071" t="str">
            <v>un</v>
          </cell>
          <cell r="D1071" t="str">
            <v>DNIT 026/2004-ES</v>
          </cell>
        </row>
        <row r="1072">
          <cell r="A1072">
            <v>804163</v>
          </cell>
          <cell r="B1072" t="str">
            <v>Boca BSTC D = 1,50 m - esconsidade 5° - areia e brita comerciais - alas retas</v>
          </cell>
          <cell r="C1072" t="str">
            <v>un</v>
          </cell>
          <cell r="D1072" t="str">
            <v>DNIT 026/2004-ES</v>
          </cell>
        </row>
        <row r="1073">
          <cell r="A1073">
            <v>804164</v>
          </cell>
          <cell r="B1073" t="str">
            <v>Boca BSTC D = 1,50 m - esconsidade 10° - areia extraída e brita produzida - alas retas</v>
          </cell>
          <cell r="C1073" t="str">
            <v>un</v>
          </cell>
          <cell r="D1073" t="str">
            <v>DNIT 026/2004-ES</v>
          </cell>
        </row>
        <row r="1074">
          <cell r="A1074">
            <v>804165</v>
          </cell>
          <cell r="B1074" t="str">
            <v>Boca BSTC D = 1,50 m - esconsidade 10° - areia e brita comerciais - alas retas</v>
          </cell>
          <cell r="C1074" t="str">
            <v>un</v>
          </cell>
          <cell r="D1074" t="str">
            <v>DNIT 026/2004-ES</v>
          </cell>
        </row>
        <row r="1075">
          <cell r="A1075">
            <v>804166</v>
          </cell>
          <cell r="B1075" t="str">
            <v>Boca BSTC D = 1,50 m - esconsidade 15° - areia extraída e brita produzida - alas retas</v>
          </cell>
          <cell r="C1075" t="str">
            <v>un</v>
          </cell>
          <cell r="D1075" t="str">
            <v>DNIT 026/2004-ES</v>
          </cell>
        </row>
        <row r="1076">
          <cell r="A1076">
            <v>804167</v>
          </cell>
          <cell r="B1076" t="str">
            <v>Boca BSTC D = 1,50 m - esconsidade 15° - areia e brita comerciais - alas retas</v>
          </cell>
          <cell r="C1076" t="str">
            <v>un</v>
          </cell>
          <cell r="D1076" t="str">
            <v>DNIT 026/2004-ES</v>
          </cell>
        </row>
        <row r="1077">
          <cell r="A1077">
            <v>804168</v>
          </cell>
          <cell r="B1077" t="str">
            <v>Boca BSTC D = 1,50 m - esconsidade 20° - areia extraída e brita produzida - alas retas</v>
          </cell>
          <cell r="C1077" t="str">
            <v>un</v>
          </cell>
          <cell r="D1077" t="str">
            <v>DNIT 026/2004-ES</v>
          </cell>
        </row>
        <row r="1078">
          <cell r="A1078">
            <v>804169</v>
          </cell>
          <cell r="B1078" t="str">
            <v>Boca BSTC D = 1,50 m - esconsidade 20° - areia e brita comerciais - alas retas</v>
          </cell>
          <cell r="C1078" t="str">
            <v>un</v>
          </cell>
          <cell r="D1078" t="str">
            <v>DNIT 026/2004-ES</v>
          </cell>
        </row>
        <row r="1079">
          <cell r="A1079">
            <v>804170</v>
          </cell>
          <cell r="B1079" t="str">
            <v>Boca BSTC D = 1,50 m - esconsidade 25° - areia extraída e brita produzida - alas retas</v>
          </cell>
          <cell r="C1079" t="str">
            <v>un</v>
          </cell>
          <cell r="D1079" t="str">
            <v>DNIT 026/2004-ES</v>
          </cell>
        </row>
        <row r="1080">
          <cell r="A1080">
            <v>804171</v>
          </cell>
          <cell r="B1080" t="str">
            <v>Boca BSTC D = 1,50 m - esconsidade 25° - areia e brita comerciais - alas retas</v>
          </cell>
          <cell r="C1080" t="str">
            <v>un</v>
          </cell>
          <cell r="D1080" t="str">
            <v>DNIT 026/2004-ES</v>
          </cell>
        </row>
        <row r="1081">
          <cell r="A1081">
            <v>804172</v>
          </cell>
          <cell r="B1081" t="str">
            <v>Boca BSTC D = 1,50 m - esconsidade 30° - areia extraída e brita produzida - alas retas</v>
          </cell>
          <cell r="C1081" t="str">
            <v>un</v>
          </cell>
          <cell r="D1081" t="str">
            <v>DNIT 026/2004-ES</v>
          </cell>
        </row>
        <row r="1082">
          <cell r="A1082">
            <v>804173</v>
          </cell>
          <cell r="B1082" t="str">
            <v>Boca BSTC D = 1,50 m - esconsidade 30° - areia e brita comerciais - alas retas</v>
          </cell>
          <cell r="C1082" t="str">
            <v>un</v>
          </cell>
          <cell r="D1082" t="str">
            <v>DNIT 026/2004-ES</v>
          </cell>
        </row>
        <row r="1083">
          <cell r="A1083">
            <v>804174</v>
          </cell>
          <cell r="B1083" t="str">
            <v>Boca BSTC D = 1,50 m - esconsidade 35° - areia extraída e brita produzida - alas retas</v>
          </cell>
          <cell r="C1083" t="str">
            <v>un</v>
          </cell>
          <cell r="D1083" t="str">
            <v>DNIT 026/2004-ES</v>
          </cell>
        </row>
        <row r="1084">
          <cell r="A1084">
            <v>804175</v>
          </cell>
          <cell r="B1084" t="str">
            <v>Boca BSTC D = 1,50 m - esconsidade 35° - areia e brita comerciais - alas retas</v>
          </cell>
          <cell r="C1084" t="str">
            <v>un</v>
          </cell>
          <cell r="D1084" t="str">
            <v>DNIT 026/2004-ES</v>
          </cell>
        </row>
        <row r="1085">
          <cell r="A1085">
            <v>804176</v>
          </cell>
          <cell r="B1085" t="str">
            <v>Boca BSTC D = 1,50 m - esconsidade 40° - areia extraída e brita produzida - alas retas</v>
          </cell>
          <cell r="C1085" t="str">
            <v>un</v>
          </cell>
          <cell r="D1085" t="str">
            <v>DNIT 026/2004-ES</v>
          </cell>
        </row>
        <row r="1086">
          <cell r="A1086">
            <v>804177</v>
          </cell>
          <cell r="B1086" t="str">
            <v>Boca BSTC D = 1,50 m - esconsidade 40° - areia e brita comerciais - alas retas</v>
          </cell>
          <cell r="C1086" t="str">
            <v>un</v>
          </cell>
          <cell r="D1086" t="str">
            <v>DNIT 026/2004-ES</v>
          </cell>
        </row>
        <row r="1087">
          <cell r="A1087">
            <v>804178</v>
          </cell>
          <cell r="B1087" t="str">
            <v>Boca BSTC D = 1,50 m - esconsidade 45° - areia extraída e brita produzida - alas retas</v>
          </cell>
          <cell r="C1087" t="str">
            <v>un</v>
          </cell>
          <cell r="D1087" t="str">
            <v>DNIT 026/2004-ES</v>
          </cell>
        </row>
        <row r="1088">
          <cell r="A1088">
            <v>804179</v>
          </cell>
          <cell r="B1088" t="str">
            <v>Boca BSTC D = 1,50 m - esconsidade 45° - areia e brita comerciais - alas retas</v>
          </cell>
          <cell r="C1088" t="str">
            <v>un</v>
          </cell>
          <cell r="D1088" t="str">
            <v>DNIT 026/2004-ES</v>
          </cell>
        </row>
        <row r="1089">
          <cell r="A1089">
            <v>804180</v>
          </cell>
          <cell r="B1089" t="str">
            <v>Corpo de BDTC D = 0,80 m PA1 - areia extraída e brita e pedra de mão produzidas</v>
          </cell>
          <cell r="C1089" t="str">
            <v>m</v>
          </cell>
          <cell r="D1089" t="str">
            <v>DNIT 023/2006-ES</v>
          </cell>
        </row>
        <row r="1090">
          <cell r="A1090">
            <v>804181</v>
          </cell>
          <cell r="B1090" t="str">
            <v>Corpo de BDTC D = 0,80 m PA1 - areia, brita e pedra de mão comerciais</v>
          </cell>
          <cell r="C1090" t="str">
            <v>m</v>
          </cell>
          <cell r="D1090" t="str">
            <v>DNIT 023/2006-ES</v>
          </cell>
        </row>
        <row r="1091">
          <cell r="A1091">
            <v>804182</v>
          </cell>
          <cell r="B1091" t="str">
            <v>Corpo de BDTC D = 0,80 m PA2 - areia extraída e brita e pedra de mão produzidas</v>
          </cell>
          <cell r="C1091" t="str">
            <v>m</v>
          </cell>
          <cell r="D1091" t="str">
            <v>DNIT 023/2006-ES</v>
          </cell>
        </row>
        <row r="1092">
          <cell r="A1092">
            <v>804183</v>
          </cell>
          <cell r="B1092" t="str">
            <v>Corpo de BDTC D = 0,80 m PA2 - areia, brita e pedra de mão comerciais</v>
          </cell>
          <cell r="C1092" t="str">
            <v>m</v>
          </cell>
          <cell r="D1092" t="str">
            <v>DNIT 023/2006-ES</v>
          </cell>
        </row>
        <row r="1093">
          <cell r="A1093">
            <v>804184</v>
          </cell>
          <cell r="B1093" t="str">
            <v>Corpo de BDTC D = 0,80 m PA3 - areia extraída e brita e pedra de mão produzidas</v>
          </cell>
          <cell r="C1093" t="str">
            <v>m</v>
          </cell>
          <cell r="D1093" t="str">
            <v>DNIT 023/2006-ES</v>
          </cell>
        </row>
        <row r="1094">
          <cell r="A1094">
            <v>804185</v>
          </cell>
          <cell r="B1094" t="str">
            <v>Corpo de BDTC D = 0,80 m PA3 - areia, brita e pedra de mão comerciais</v>
          </cell>
          <cell r="C1094" t="str">
            <v>m</v>
          </cell>
          <cell r="D1094" t="str">
            <v>DNIT 023/2006-ES</v>
          </cell>
        </row>
        <row r="1095">
          <cell r="A1095">
            <v>804186</v>
          </cell>
          <cell r="B1095" t="str">
            <v>Corpo de BDTC D = 0,80 m PA4 - areia extraída e brita e pedra de mão produzidas</v>
          </cell>
          <cell r="C1095" t="str">
            <v>m</v>
          </cell>
          <cell r="D1095" t="str">
            <v>DNIT 023/2006-ES</v>
          </cell>
        </row>
        <row r="1096">
          <cell r="A1096">
            <v>804187</v>
          </cell>
          <cell r="B1096" t="str">
            <v>Corpo de BDTC D = 0,80 m PA4 - areia, brita e pedra de mão comerciais</v>
          </cell>
          <cell r="C1096" t="str">
            <v>m</v>
          </cell>
          <cell r="D1096" t="str">
            <v>DNIT 023/2006-ES</v>
          </cell>
        </row>
        <row r="1097">
          <cell r="A1097">
            <v>804188</v>
          </cell>
          <cell r="B1097" t="str">
            <v>Corpo de BDTC D = 1,00 m PA1 - areia extraída e brita e pedra de mão produzidas</v>
          </cell>
          <cell r="C1097" t="str">
            <v>m</v>
          </cell>
          <cell r="D1097" t="str">
            <v>DNIT 023/2006-ES</v>
          </cell>
        </row>
        <row r="1098">
          <cell r="A1098">
            <v>804189</v>
          </cell>
          <cell r="B1098" t="str">
            <v>Corpo de BDTC D = 1,00 m PA1 - areia, brita e pedra de mão comerciais</v>
          </cell>
          <cell r="C1098" t="str">
            <v>m</v>
          </cell>
          <cell r="D1098" t="str">
            <v>DNIT 023/2006-ES</v>
          </cell>
        </row>
        <row r="1099">
          <cell r="A1099">
            <v>804190</v>
          </cell>
          <cell r="B1099" t="str">
            <v>Corpo de BDTC D = 1,00 m PA2 - areia extraída e brita e pedra de mão produzidas</v>
          </cell>
          <cell r="C1099" t="str">
            <v>m</v>
          </cell>
          <cell r="D1099" t="str">
            <v>DNIT 023/2006-ES</v>
          </cell>
        </row>
        <row r="1100">
          <cell r="A1100">
            <v>804191</v>
          </cell>
          <cell r="B1100" t="str">
            <v>Corpo de BDTC D = 1,00 m PA2 - areia, brita e pedra de mão comerciais</v>
          </cell>
          <cell r="C1100" t="str">
            <v>m</v>
          </cell>
          <cell r="D1100" t="str">
            <v>DNIT 023/2006-ES</v>
          </cell>
        </row>
        <row r="1101">
          <cell r="A1101">
            <v>804192</v>
          </cell>
          <cell r="B1101" t="str">
            <v>Corpo de BDTC D = 1,00 m PA3 - areia extraída e brita e pedra de mão produzidas</v>
          </cell>
          <cell r="C1101" t="str">
            <v>m</v>
          </cell>
          <cell r="D1101" t="str">
            <v>DNIT 023/2006-ES</v>
          </cell>
        </row>
        <row r="1102">
          <cell r="A1102">
            <v>804193</v>
          </cell>
          <cell r="B1102" t="str">
            <v>Corpo de BDTC D = 1,00 m PA3 - areia, brita e pedra de mão comerciais</v>
          </cell>
          <cell r="C1102" t="str">
            <v>m</v>
          </cell>
          <cell r="D1102" t="str">
            <v>DNIT 023/2006-ES</v>
          </cell>
        </row>
        <row r="1103">
          <cell r="A1103">
            <v>804194</v>
          </cell>
          <cell r="B1103" t="str">
            <v>Corpo de BDTC D = 1,00 m PA4 - areia extraída e brita e pedra de mão produzidas</v>
          </cell>
          <cell r="C1103" t="str">
            <v>m</v>
          </cell>
          <cell r="D1103" t="str">
            <v>DNIT 023/2006-ES</v>
          </cell>
        </row>
        <row r="1104">
          <cell r="A1104">
            <v>804195</v>
          </cell>
          <cell r="B1104" t="str">
            <v>Corpo de BDTC D = 1,00 m PA4 - areia, brita e pedra de mão comerciais</v>
          </cell>
          <cell r="C1104" t="str">
            <v>m</v>
          </cell>
          <cell r="D1104" t="str">
            <v>DNIT 023/2006-ES</v>
          </cell>
        </row>
        <row r="1105">
          <cell r="A1105">
            <v>804196</v>
          </cell>
          <cell r="B1105" t="str">
            <v>Corpo de BDTC D = 1,20 m PA1 - areia extraída e brita e pedra de mão produzidas</v>
          </cell>
          <cell r="C1105" t="str">
            <v>m</v>
          </cell>
          <cell r="D1105" t="str">
            <v>DNIT 023/2006-ES</v>
          </cell>
        </row>
        <row r="1106">
          <cell r="A1106">
            <v>804197</v>
          </cell>
          <cell r="B1106" t="str">
            <v>Corpo de BDTC D = 1,20 m PA1 - areia, brita e pedra de mão comerciais</v>
          </cell>
          <cell r="C1106" t="str">
            <v>m</v>
          </cell>
          <cell r="D1106" t="str">
            <v>DNIT 023/2006-ES</v>
          </cell>
        </row>
        <row r="1107">
          <cell r="A1107">
            <v>804198</v>
          </cell>
          <cell r="B1107" t="str">
            <v>Corpo de BDTC D = 1,20 m PA2 - areia extraída e brita e pedra de mão produzidas</v>
          </cell>
          <cell r="C1107" t="str">
            <v>m</v>
          </cell>
          <cell r="D1107" t="str">
            <v>DNIT 023/2006-ES</v>
          </cell>
        </row>
        <row r="1108">
          <cell r="A1108">
            <v>804199</v>
          </cell>
          <cell r="B1108" t="str">
            <v>Corpo de BDTC D = 1,20 m PA2 - areia, brita e pedra de mão comerciais</v>
          </cell>
          <cell r="C1108" t="str">
            <v>m</v>
          </cell>
          <cell r="D1108" t="str">
            <v>DNIT 023/2006-ES</v>
          </cell>
        </row>
        <row r="1109">
          <cell r="A1109">
            <v>804200</v>
          </cell>
          <cell r="B1109" t="str">
            <v>Corpo de BDTC D = 1,20 m PA3 - areia extraída e brita e pedra de mão produzidas</v>
          </cell>
          <cell r="C1109" t="str">
            <v>m</v>
          </cell>
          <cell r="D1109" t="str">
            <v>DNIT 023/2006-ES</v>
          </cell>
        </row>
        <row r="1110">
          <cell r="A1110">
            <v>804201</v>
          </cell>
          <cell r="B1110" t="str">
            <v>Corpo de BDTC D = 1,20 m PA3 - areia, brita e pedra de mão comerciais</v>
          </cell>
          <cell r="C1110" t="str">
            <v>m</v>
          </cell>
          <cell r="D1110" t="str">
            <v>DNIT 023/2006-ES</v>
          </cell>
        </row>
        <row r="1111">
          <cell r="A1111">
            <v>804202</v>
          </cell>
          <cell r="B1111" t="str">
            <v>Corpo de BDTC D = 1,20 m PA4 - areia extraída e brita e pedra de mão produzidas</v>
          </cell>
          <cell r="C1111" t="str">
            <v>m</v>
          </cell>
          <cell r="D1111" t="str">
            <v>DNIT 023/2006-ES</v>
          </cell>
        </row>
        <row r="1112">
          <cell r="A1112">
            <v>804203</v>
          </cell>
          <cell r="B1112" t="str">
            <v>Corpo de BDTC D = 1,20 m PA4 - areia, brita e pedra de mão comerciais</v>
          </cell>
          <cell r="C1112" t="str">
            <v>m</v>
          </cell>
          <cell r="D1112" t="str">
            <v>DNIT 023/2006-ES</v>
          </cell>
        </row>
        <row r="1113">
          <cell r="A1113">
            <v>804204</v>
          </cell>
          <cell r="B1113" t="str">
            <v>Corpo de BDTC D = 1,50 m PA1 - areia extraída e brita e pedra de mão produzidas</v>
          </cell>
          <cell r="C1113" t="str">
            <v>m</v>
          </cell>
          <cell r="D1113" t="str">
            <v>DNIT 023/2006-ES</v>
          </cell>
        </row>
        <row r="1114">
          <cell r="A1114">
            <v>804205</v>
          </cell>
          <cell r="B1114" t="str">
            <v>Corpo de BDTC D = 1,50 m PA1 - areia, brita e pedra de mão comerciais</v>
          </cell>
          <cell r="C1114" t="str">
            <v>m</v>
          </cell>
          <cell r="D1114" t="str">
            <v>DNIT 023/2006-ES</v>
          </cell>
        </row>
        <row r="1115">
          <cell r="A1115">
            <v>804206</v>
          </cell>
          <cell r="B1115" t="str">
            <v>Corpo de BDTC D = 1,50 m PA2 - areia extraída e brita e pedra de mão produzidas</v>
          </cell>
          <cell r="C1115" t="str">
            <v>m</v>
          </cell>
          <cell r="D1115" t="str">
            <v>DNIT 023/2006-ES</v>
          </cell>
        </row>
        <row r="1116">
          <cell r="A1116">
            <v>804207</v>
          </cell>
          <cell r="B1116" t="str">
            <v>Corpo de BDTC D = 1,50 m PA2 - areia, brita e pedra de mão comerciais</v>
          </cell>
          <cell r="C1116" t="str">
            <v>m</v>
          </cell>
          <cell r="D1116" t="str">
            <v>DNIT 023/2006-ES</v>
          </cell>
        </row>
        <row r="1117">
          <cell r="A1117">
            <v>804208</v>
          </cell>
          <cell r="B1117" t="str">
            <v>Corpo de BDTC D = 1,50 m PA3 - areia extraída e brita e pedra de mão produzidas</v>
          </cell>
          <cell r="C1117" t="str">
            <v>m</v>
          </cell>
          <cell r="D1117" t="str">
            <v>DNIT 023/2006-ES</v>
          </cell>
        </row>
        <row r="1118">
          <cell r="A1118">
            <v>804209</v>
          </cell>
          <cell r="B1118" t="str">
            <v>Corpo de BDTC D = 1,50 m PA3 - areia, brita e pedra de mão comerciais</v>
          </cell>
          <cell r="C1118" t="str">
            <v>m</v>
          </cell>
          <cell r="D1118" t="str">
            <v>DNIT 023/2006-ES</v>
          </cell>
        </row>
        <row r="1119">
          <cell r="A1119">
            <v>804210</v>
          </cell>
          <cell r="B1119" t="str">
            <v>Corpo de BDTC D = 1,50 m PA4 - areia extraída e brita e pedra de mão produzidas</v>
          </cell>
          <cell r="C1119" t="str">
            <v>m</v>
          </cell>
          <cell r="D1119" t="str">
            <v>DNIT 023/2006-ES</v>
          </cell>
        </row>
        <row r="1120">
          <cell r="A1120">
            <v>804211</v>
          </cell>
          <cell r="B1120" t="str">
            <v>Corpo de BDTC D = 1,50 m PA4 - areia, brita e pedra de mão comerciais</v>
          </cell>
          <cell r="C1120" t="str">
            <v>m</v>
          </cell>
          <cell r="D1120" t="str">
            <v>DNIT 023/2006-ES</v>
          </cell>
        </row>
        <row r="1121">
          <cell r="A1121">
            <v>804212</v>
          </cell>
          <cell r="B1121" t="str">
            <v>Boca BDTC D = 0,80 m - esconsidade 0° - areia extraída e brita produzida - alas retas</v>
          </cell>
          <cell r="C1121" t="str">
            <v>un</v>
          </cell>
          <cell r="D1121" t="str">
            <v>DNIT 026/2004-ES</v>
          </cell>
        </row>
        <row r="1122">
          <cell r="A1122">
            <v>804213</v>
          </cell>
          <cell r="B1122" t="str">
            <v>Boca BDTC D = 0,80 m - esconsidade 0° - areia e brita comerciais - alas retas</v>
          </cell>
          <cell r="C1122" t="str">
            <v>un</v>
          </cell>
          <cell r="D1122" t="str">
            <v>DNIT 026/2004-ES</v>
          </cell>
        </row>
        <row r="1123">
          <cell r="A1123">
            <v>804214</v>
          </cell>
          <cell r="B1123" t="str">
            <v>Boca BDTC D = 0,80 m - esconsidade 5° - areia extraída e brita produzida - alas retas</v>
          </cell>
          <cell r="C1123" t="str">
            <v>un</v>
          </cell>
          <cell r="D1123" t="str">
            <v>DNIT 026/2004-ES</v>
          </cell>
        </row>
        <row r="1124">
          <cell r="A1124">
            <v>804215</v>
          </cell>
          <cell r="B1124" t="str">
            <v>Boca BDTC D = 0,80 m - esconsidade 5° - areia e brita comerciais - alas retas</v>
          </cell>
          <cell r="C1124" t="str">
            <v>un</v>
          </cell>
          <cell r="D1124" t="str">
            <v>DNIT 026/2004-ES</v>
          </cell>
        </row>
        <row r="1125">
          <cell r="A1125">
            <v>804216</v>
          </cell>
          <cell r="B1125" t="str">
            <v>Boca BDTC D = 0,80 m - esconsidade 10° - areia extraída e brita produzida - alas retas</v>
          </cell>
          <cell r="C1125" t="str">
            <v>un</v>
          </cell>
          <cell r="D1125" t="str">
            <v>DNIT 026/2004-ES</v>
          </cell>
        </row>
        <row r="1126">
          <cell r="A1126">
            <v>804217</v>
          </cell>
          <cell r="B1126" t="str">
            <v>Boca BDTC D = 0,80 m - esconsidade 10° - areia e brita comerciais - alas retas</v>
          </cell>
          <cell r="C1126" t="str">
            <v>un</v>
          </cell>
          <cell r="D1126" t="str">
            <v>DNIT 026/2004-ES</v>
          </cell>
        </row>
        <row r="1127">
          <cell r="A1127">
            <v>804218</v>
          </cell>
          <cell r="B1127" t="str">
            <v>Boca BDTC D = 0,80 m - esconsidade 15° - areia extraída e brita produzida - alas retas</v>
          </cell>
          <cell r="C1127" t="str">
            <v>un</v>
          </cell>
          <cell r="D1127" t="str">
            <v>DNIT 026/2004-ES</v>
          </cell>
        </row>
        <row r="1128">
          <cell r="A1128">
            <v>804219</v>
          </cell>
          <cell r="B1128" t="str">
            <v>Boca BDTC D = 0,80 m - esconsidade 15° - areia e brita comerciais - alas retas</v>
          </cell>
          <cell r="C1128" t="str">
            <v>un</v>
          </cell>
          <cell r="D1128" t="str">
            <v>DNIT 026/2004-ES</v>
          </cell>
        </row>
        <row r="1129">
          <cell r="A1129">
            <v>804220</v>
          </cell>
          <cell r="B1129" t="str">
            <v>Boca BDTC D = 0,80 m - esconsidade 20° - areia extraída e brita produzida - alas retas</v>
          </cell>
          <cell r="C1129" t="str">
            <v>un</v>
          </cell>
          <cell r="D1129" t="str">
            <v>DNIT 026/2004-ES</v>
          </cell>
        </row>
        <row r="1130">
          <cell r="A1130">
            <v>804221</v>
          </cell>
          <cell r="B1130" t="str">
            <v>Boca BDTC D = 0,80 m - esconsidade 20° - areia e brita comerciais - alas retas</v>
          </cell>
          <cell r="C1130" t="str">
            <v>un</v>
          </cell>
          <cell r="D1130" t="str">
            <v>DNIT 026/2004-ES</v>
          </cell>
        </row>
        <row r="1131">
          <cell r="A1131">
            <v>804222</v>
          </cell>
          <cell r="B1131" t="str">
            <v>Boca BDTC D = 0,80 m - esconsidade 25° - areia extraída e brita produzida - alas retas</v>
          </cell>
          <cell r="C1131" t="str">
            <v>un</v>
          </cell>
          <cell r="D1131" t="str">
            <v>DNIT 026/2004-ES</v>
          </cell>
        </row>
        <row r="1132">
          <cell r="A1132">
            <v>804223</v>
          </cell>
          <cell r="B1132" t="str">
            <v>Boca BDTC D = 0,80 m - esconsidade 25° - areia e brita comerciais - alas retas</v>
          </cell>
          <cell r="C1132" t="str">
            <v>un</v>
          </cell>
          <cell r="D1132" t="str">
            <v>DNIT 026/2004-ES</v>
          </cell>
        </row>
        <row r="1133">
          <cell r="A1133">
            <v>804224</v>
          </cell>
          <cell r="B1133" t="str">
            <v>Boca BDTC D = 0,80 m - esconsidade 30° - areia extraída e brita produzida - alas retas</v>
          </cell>
          <cell r="C1133" t="str">
            <v>un</v>
          </cell>
          <cell r="D1133" t="str">
            <v>DNIT 026/2004-ES</v>
          </cell>
        </row>
        <row r="1134">
          <cell r="A1134">
            <v>804225</v>
          </cell>
          <cell r="B1134" t="str">
            <v>Boca BDTC D = 0,80 m - esconsidade 30° - areia e brita comerciais - alas retas</v>
          </cell>
          <cell r="C1134" t="str">
            <v>un</v>
          </cell>
          <cell r="D1134" t="str">
            <v>DNIT 026/2004-ES</v>
          </cell>
        </row>
        <row r="1135">
          <cell r="A1135">
            <v>804226</v>
          </cell>
          <cell r="B1135" t="str">
            <v>Boca BDTC D = 0,80 m - esconsidade 35° - areia extraída e brita produzida - alas retas</v>
          </cell>
          <cell r="C1135" t="str">
            <v>un</v>
          </cell>
          <cell r="D1135" t="str">
            <v>DNIT 026/2004-ES</v>
          </cell>
        </row>
        <row r="1136">
          <cell r="A1136">
            <v>804227</v>
          </cell>
          <cell r="B1136" t="str">
            <v>Boca BDTC D = 0,80 m - esconsidade 35° - areia e brita comerciais - alas retas</v>
          </cell>
          <cell r="C1136" t="str">
            <v>un</v>
          </cell>
          <cell r="D1136" t="str">
            <v>DNIT 026/2004-ES</v>
          </cell>
        </row>
        <row r="1137">
          <cell r="A1137">
            <v>804228</v>
          </cell>
          <cell r="B1137" t="str">
            <v>Boca BDTC D = 0,80 m - esconsidade 40° - areia extraída e brita produzida - alas retas</v>
          </cell>
          <cell r="C1137" t="str">
            <v>un</v>
          </cell>
          <cell r="D1137" t="str">
            <v>DNIT 026/2004-ES</v>
          </cell>
        </row>
        <row r="1138">
          <cell r="A1138">
            <v>804229</v>
          </cell>
          <cell r="B1138" t="str">
            <v>Boca BDTC D = 0,80 m - esconsidade 40° - areia e brita comerciais - alas retas</v>
          </cell>
          <cell r="C1138" t="str">
            <v>un</v>
          </cell>
          <cell r="D1138" t="str">
            <v>DNIT 026/2004-ES</v>
          </cell>
        </row>
        <row r="1139">
          <cell r="A1139">
            <v>804230</v>
          </cell>
          <cell r="B1139" t="str">
            <v>Boca BDTC D = 0,80 m - esconsidade 45° - areia extraída e brita produzida - alas retas</v>
          </cell>
          <cell r="C1139" t="str">
            <v>un</v>
          </cell>
          <cell r="D1139" t="str">
            <v>DNIT 026/2004-ES</v>
          </cell>
        </row>
        <row r="1140">
          <cell r="A1140">
            <v>804231</v>
          </cell>
          <cell r="B1140" t="str">
            <v>Boca BDTC D = 0,80 m - esconsidade 45° - areia e brita comerciais - alas retas</v>
          </cell>
          <cell r="C1140" t="str">
            <v>un</v>
          </cell>
          <cell r="D1140" t="str">
            <v>DNIT 026/2004-ES</v>
          </cell>
        </row>
        <row r="1141">
          <cell r="A1141">
            <v>804232</v>
          </cell>
          <cell r="B1141" t="str">
            <v>Boca BDTC D = 1,00 m - esconsidade 0° - areia extraída e brita produzida - alas retas</v>
          </cell>
          <cell r="C1141" t="str">
            <v>un</v>
          </cell>
          <cell r="D1141" t="str">
            <v>DNIT 026/2004-ES</v>
          </cell>
        </row>
        <row r="1142">
          <cell r="A1142">
            <v>804233</v>
          </cell>
          <cell r="B1142" t="str">
            <v>Boca BDTC D = 1,00 m - esconsidade 0° - areia e brita comerciais - alas retas</v>
          </cell>
          <cell r="C1142" t="str">
            <v>un</v>
          </cell>
          <cell r="D1142" t="str">
            <v>DNIT 026/2004-ES</v>
          </cell>
        </row>
        <row r="1143">
          <cell r="A1143">
            <v>804234</v>
          </cell>
          <cell r="B1143" t="str">
            <v>Boca BDTC D = 1,00 m - esconsidade 5° - areia extraída e brita produzida - alas retas</v>
          </cell>
          <cell r="C1143" t="str">
            <v>un</v>
          </cell>
          <cell r="D1143" t="str">
            <v>DNIT 026/2004-ES</v>
          </cell>
        </row>
        <row r="1144">
          <cell r="A1144">
            <v>804235</v>
          </cell>
          <cell r="B1144" t="str">
            <v>Boca BDTC D = 1,00 m - esconsidade 5° - areia e brita comerciais - alas retas</v>
          </cell>
          <cell r="C1144" t="str">
            <v>un</v>
          </cell>
          <cell r="D1144" t="str">
            <v>DNIT 026/2004-ES</v>
          </cell>
        </row>
        <row r="1145">
          <cell r="A1145">
            <v>804236</v>
          </cell>
          <cell r="B1145" t="str">
            <v>Boca BDTC D = 1,00 m - esconsidade 10° - areia extraída e brita produzida - alas retas</v>
          </cell>
          <cell r="C1145" t="str">
            <v>un</v>
          </cell>
          <cell r="D1145" t="str">
            <v>DNIT 026/2004-ES</v>
          </cell>
        </row>
        <row r="1146">
          <cell r="A1146">
            <v>804237</v>
          </cell>
          <cell r="B1146" t="str">
            <v>Boca BDTC D = 1,00 m - esconsidade 10° - areia e brita comerciais - alas retas</v>
          </cell>
          <cell r="C1146" t="str">
            <v>un</v>
          </cell>
          <cell r="D1146" t="str">
            <v>DNIT 026/2004-ES</v>
          </cell>
        </row>
        <row r="1147">
          <cell r="A1147">
            <v>804238</v>
          </cell>
          <cell r="B1147" t="str">
            <v>Boca BDTC D = 1,00 m - esconsidade 15° - areia extraída e brita produzida - alas retas</v>
          </cell>
          <cell r="C1147" t="str">
            <v>un</v>
          </cell>
          <cell r="D1147" t="str">
            <v>DNIT 026/2004-ES</v>
          </cell>
        </row>
        <row r="1148">
          <cell r="A1148">
            <v>804239</v>
          </cell>
          <cell r="B1148" t="str">
            <v>Boca BDTC D = 1,00 m - esconsidade 15° - areia e brita comerciais - alas retas</v>
          </cell>
          <cell r="C1148" t="str">
            <v>un</v>
          </cell>
          <cell r="D1148" t="str">
            <v>DNIT 026/2004-ES</v>
          </cell>
        </row>
        <row r="1149">
          <cell r="A1149">
            <v>804240</v>
          </cell>
          <cell r="B1149" t="str">
            <v>Boca BDTC D = 1,00 m - esconsidade 20° - areia extraída e brita produzida - alas retas</v>
          </cell>
          <cell r="C1149" t="str">
            <v>un</v>
          </cell>
          <cell r="D1149" t="str">
            <v>DNIT 026/2004-ES</v>
          </cell>
        </row>
        <row r="1150">
          <cell r="A1150">
            <v>804241</v>
          </cell>
          <cell r="B1150" t="str">
            <v>Boca BDTC D = 1,00 m - esconsidade 20° - areia e brita comerciais - alas retas</v>
          </cell>
          <cell r="C1150" t="str">
            <v>un</v>
          </cell>
          <cell r="D1150" t="str">
            <v>DNIT 026/2004-ES</v>
          </cell>
        </row>
        <row r="1151">
          <cell r="A1151">
            <v>804242</v>
          </cell>
          <cell r="B1151" t="str">
            <v>Boca BDTC D = 1,00 m - esconsidade 25° - areia extraída e brita produzida - alas retas</v>
          </cell>
          <cell r="C1151" t="str">
            <v>un</v>
          </cell>
          <cell r="D1151" t="str">
            <v>DNIT 026/2004-ES</v>
          </cell>
        </row>
        <row r="1152">
          <cell r="A1152">
            <v>804243</v>
          </cell>
          <cell r="B1152" t="str">
            <v>Boca BDTC D = 1,00 m - esconsidade 25° - areia e brita comerciais - alas retas</v>
          </cell>
          <cell r="C1152" t="str">
            <v>un</v>
          </cell>
          <cell r="D1152" t="str">
            <v>DNIT 026/2004-ES</v>
          </cell>
        </row>
        <row r="1153">
          <cell r="A1153">
            <v>804244</v>
          </cell>
          <cell r="B1153" t="str">
            <v>Boca BDTC D = 1,00 m - esconsidade 30° - areia extraída e brita produzida - alas retas</v>
          </cell>
          <cell r="C1153" t="str">
            <v>un</v>
          </cell>
          <cell r="D1153" t="str">
            <v>DNIT 026/2004-ES</v>
          </cell>
        </row>
        <row r="1154">
          <cell r="A1154">
            <v>804245</v>
          </cell>
          <cell r="B1154" t="str">
            <v>Boca BDTC D = 1,00 m - esconsidade 30° - areia e brita comerciais - alas retas</v>
          </cell>
          <cell r="C1154" t="str">
            <v>un</v>
          </cell>
          <cell r="D1154" t="str">
            <v>DNIT 026/2004-ES</v>
          </cell>
        </row>
        <row r="1155">
          <cell r="A1155">
            <v>804246</v>
          </cell>
          <cell r="B1155" t="str">
            <v>Boca BDTC D = 1,00 m - esconsidade 35° - areia extraída e brita produzida - alas retas</v>
          </cell>
          <cell r="C1155" t="str">
            <v>un</v>
          </cell>
          <cell r="D1155" t="str">
            <v>DNIT 026/2004-ES</v>
          </cell>
        </row>
        <row r="1156">
          <cell r="A1156">
            <v>804247</v>
          </cell>
          <cell r="B1156" t="str">
            <v>Boca BDTC D = 1,00 m - esconsidade 35° - areia e brita comerciais - alas retas</v>
          </cell>
          <cell r="C1156" t="str">
            <v>un</v>
          </cell>
          <cell r="D1156" t="str">
            <v>DNIT 026/2004-ES</v>
          </cell>
        </row>
        <row r="1157">
          <cell r="A1157">
            <v>804248</v>
          </cell>
          <cell r="B1157" t="str">
            <v>Boca BDTC D = 1,00 m - esconsidade 40° - areia extraída e brita produzida - alas retas</v>
          </cell>
          <cell r="C1157" t="str">
            <v>un</v>
          </cell>
          <cell r="D1157" t="str">
            <v>DNIT 026/2004-ES</v>
          </cell>
        </row>
        <row r="1158">
          <cell r="A1158">
            <v>804249</v>
          </cell>
          <cell r="B1158" t="str">
            <v>Boca BDTC D = 1,00 m - esconsidade 40° - areia e brita comerciais - alas retas</v>
          </cell>
          <cell r="C1158" t="str">
            <v>un</v>
          </cell>
          <cell r="D1158" t="str">
            <v>DNIT 026/2004-ES</v>
          </cell>
        </row>
        <row r="1159">
          <cell r="A1159">
            <v>804250</v>
          </cell>
          <cell r="B1159" t="str">
            <v>Boca BDTC D = 1,00 m - esconsidade 45° - areia extraída e brita produzida - alas retas</v>
          </cell>
          <cell r="C1159" t="str">
            <v>un</v>
          </cell>
          <cell r="D1159" t="str">
            <v>DNIT 026/2004-ES</v>
          </cell>
        </row>
        <row r="1160">
          <cell r="A1160">
            <v>804251</v>
          </cell>
          <cell r="B1160" t="str">
            <v>Boca BDTC D = 1,00 m - esconsidade 45° - areia e brita comerciais - alas retas</v>
          </cell>
          <cell r="C1160" t="str">
            <v>un</v>
          </cell>
          <cell r="D1160" t="str">
            <v>DNIT 026/2004-ES</v>
          </cell>
        </row>
        <row r="1161">
          <cell r="A1161">
            <v>804252</v>
          </cell>
          <cell r="B1161" t="str">
            <v>Boca BDTC D = 1,20 m - esconsidade 0° - areia extraída e brita produzida - alas retas</v>
          </cell>
          <cell r="C1161" t="str">
            <v>un</v>
          </cell>
          <cell r="D1161" t="str">
            <v>DNIT 026/2004-ES</v>
          </cell>
        </row>
        <row r="1162">
          <cell r="A1162">
            <v>804253</v>
          </cell>
          <cell r="B1162" t="str">
            <v>Boca BDTC D = 1,20 m - esconsidade 0° - areia e brita comerciais - alas retas</v>
          </cell>
          <cell r="C1162" t="str">
            <v>un</v>
          </cell>
          <cell r="D1162" t="str">
            <v>DNIT 026/2004-ES</v>
          </cell>
        </row>
        <row r="1163">
          <cell r="A1163">
            <v>804254</v>
          </cell>
          <cell r="B1163" t="str">
            <v>Boca BDTC D = 1,20 m - esconsidade 5° - areia extraída e brita produzida - alas retas</v>
          </cell>
          <cell r="C1163" t="str">
            <v>un</v>
          </cell>
          <cell r="D1163" t="str">
            <v>DNIT 026/2004-ES</v>
          </cell>
        </row>
        <row r="1164">
          <cell r="A1164">
            <v>804255</v>
          </cell>
          <cell r="B1164" t="str">
            <v>Boca BDTC D = 1,20 m - esconsidade 5° - areia e brita comerciais - alas retas</v>
          </cell>
          <cell r="C1164" t="str">
            <v>un</v>
          </cell>
          <cell r="D1164" t="str">
            <v>DNIT 026/2004-ES</v>
          </cell>
        </row>
        <row r="1165">
          <cell r="A1165">
            <v>804256</v>
          </cell>
          <cell r="B1165" t="str">
            <v>Boca BDTC D = 1,20 m - esconsidade 10° - areia extraída e brita produzida - alas retas</v>
          </cell>
          <cell r="C1165" t="str">
            <v>un</v>
          </cell>
          <cell r="D1165" t="str">
            <v>DNIT 026/2004-ES</v>
          </cell>
        </row>
        <row r="1166">
          <cell r="A1166">
            <v>804257</v>
          </cell>
          <cell r="B1166" t="str">
            <v>Boca BDTC D = 1,20 m - esconsidade 10° - areia e brita comerciais - alas retas</v>
          </cell>
          <cell r="C1166" t="str">
            <v>un</v>
          </cell>
          <cell r="D1166" t="str">
            <v>DNIT 026/2004-ES</v>
          </cell>
        </row>
        <row r="1167">
          <cell r="A1167">
            <v>804258</v>
          </cell>
          <cell r="B1167" t="str">
            <v>Boca BDTC D = 1,20 m - esconsidade 15° - areia extraída e brita produzida - alas retas</v>
          </cell>
          <cell r="C1167" t="str">
            <v>un</v>
          </cell>
          <cell r="D1167" t="str">
            <v>DNIT 026/2004-ES</v>
          </cell>
        </row>
        <row r="1168">
          <cell r="A1168">
            <v>804259</v>
          </cell>
          <cell r="B1168" t="str">
            <v>Boca BDTC D = 1,20 m - esconsidade 15° - areia e brita comerciais - alas retas</v>
          </cell>
          <cell r="C1168" t="str">
            <v>un</v>
          </cell>
          <cell r="D1168" t="str">
            <v>DNIT 026/2004-ES</v>
          </cell>
        </row>
        <row r="1169">
          <cell r="A1169">
            <v>804260</v>
          </cell>
          <cell r="B1169" t="str">
            <v>Boca BDTC D = 1,20 m - esconsidade 20° - areia extraída e brita produzida - alas retas</v>
          </cell>
          <cell r="C1169" t="str">
            <v>un</v>
          </cell>
          <cell r="D1169" t="str">
            <v>DNIT 026/2004-ES</v>
          </cell>
        </row>
        <row r="1170">
          <cell r="A1170">
            <v>804261</v>
          </cell>
          <cell r="B1170" t="str">
            <v>Boca BDTC D = 1,20 m - esconsidade 20° - areia e brita comerciais - alas retas</v>
          </cell>
          <cell r="C1170" t="str">
            <v>un</v>
          </cell>
          <cell r="D1170" t="str">
            <v>DNIT 026/2004-ES</v>
          </cell>
        </row>
        <row r="1171">
          <cell r="A1171">
            <v>804262</v>
          </cell>
          <cell r="B1171" t="str">
            <v>Boca BDTC D = 1,20 m - esconsidade 25° - areia extraída e brita produzida - alas retas</v>
          </cell>
          <cell r="C1171" t="str">
            <v>un</v>
          </cell>
          <cell r="D1171" t="str">
            <v>DNIT 026/2004-ES</v>
          </cell>
        </row>
        <row r="1172">
          <cell r="A1172">
            <v>804263</v>
          </cell>
          <cell r="B1172" t="str">
            <v>Boca BDTC D = 1,20 m - esconsidade 25° - areia e brita comerciais - alas retas</v>
          </cell>
          <cell r="C1172" t="str">
            <v>un</v>
          </cell>
          <cell r="D1172" t="str">
            <v>DNIT 026/2004-ES</v>
          </cell>
        </row>
        <row r="1173">
          <cell r="A1173">
            <v>804264</v>
          </cell>
          <cell r="B1173" t="str">
            <v>Boca BDTC D = 1,20 m - esconsidade 30° - areia extraída e brita produzida - alas retas</v>
          </cell>
          <cell r="C1173" t="str">
            <v>un</v>
          </cell>
          <cell r="D1173" t="str">
            <v>DNIT 026/2004-ES</v>
          </cell>
        </row>
        <row r="1174">
          <cell r="A1174">
            <v>804265</v>
          </cell>
          <cell r="B1174" t="str">
            <v>Boca BDTC D = 1,20 m - esconsidade 30° - areia e brita comerciais - alas retas</v>
          </cell>
          <cell r="C1174" t="str">
            <v>un</v>
          </cell>
          <cell r="D1174" t="str">
            <v>DNIT 026/2004-ES</v>
          </cell>
        </row>
        <row r="1175">
          <cell r="A1175">
            <v>804266</v>
          </cell>
          <cell r="B1175" t="str">
            <v>Boca BDTC D = 1,20 m - esconsidade 35° - areia extraída e brita produzida - alas retas</v>
          </cell>
          <cell r="C1175" t="str">
            <v>un</v>
          </cell>
          <cell r="D1175" t="str">
            <v>DNIT 026/2004-ES</v>
          </cell>
        </row>
        <row r="1176">
          <cell r="A1176">
            <v>804267</v>
          </cell>
          <cell r="B1176" t="str">
            <v>Boca BDTC D = 1,20 m - esconsidade 35° - areia e brita comerciais - alas retas</v>
          </cell>
          <cell r="C1176" t="str">
            <v>un</v>
          </cell>
          <cell r="D1176" t="str">
            <v>DNIT 026/2004-ES</v>
          </cell>
        </row>
        <row r="1177">
          <cell r="A1177">
            <v>804268</v>
          </cell>
          <cell r="B1177" t="str">
            <v>Boca BDTC D = 1,20 m - esconsidade 40° - areia extraída e brita produzida - alas retas</v>
          </cell>
          <cell r="C1177" t="str">
            <v>un</v>
          </cell>
          <cell r="D1177" t="str">
            <v>DNIT 026/2004-ES</v>
          </cell>
        </row>
        <row r="1178">
          <cell r="A1178">
            <v>804269</v>
          </cell>
          <cell r="B1178" t="str">
            <v>Boca BDTC D = 1,20 m - esconsidade 40° - areia e brita comerciais - alas retas</v>
          </cell>
          <cell r="C1178" t="str">
            <v>un</v>
          </cell>
          <cell r="D1178" t="str">
            <v>DNIT 026/2004-ES</v>
          </cell>
        </row>
        <row r="1179">
          <cell r="A1179">
            <v>804270</v>
          </cell>
          <cell r="B1179" t="str">
            <v>Boca BDTC D = 1,20 m - esconsidade 45° - areia extraída e brita produzida - alas retas</v>
          </cell>
          <cell r="C1179" t="str">
            <v>un</v>
          </cell>
          <cell r="D1179" t="str">
            <v>DNIT 026/2004-ES</v>
          </cell>
        </row>
        <row r="1180">
          <cell r="A1180">
            <v>804271</v>
          </cell>
          <cell r="B1180" t="str">
            <v>Boca BDTC D = 1,20 m - esconsidade 45° - areia e brita comerciais - alas retas</v>
          </cell>
          <cell r="C1180" t="str">
            <v>un</v>
          </cell>
          <cell r="D1180" t="str">
            <v>DNIT 026/2004-ES</v>
          </cell>
        </row>
        <row r="1181">
          <cell r="A1181">
            <v>804272</v>
          </cell>
          <cell r="B1181" t="str">
            <v>Boca BDTC D = 1,50 m - esconsidade 0° - areia extraída e brita produzida - alas retas</v>
          </cell>
          <cell r="C1181" t="str">
            <v>un</v>
          </cell>
          <cell r="D1181" t="str">
            <v>DNIT 026/2004-ES</v>
          </cell>
        </row>
        <row r="1182">
          <cell r="A1182">
            <v>804273</v>
          </cell>
          <cell r="B1182" t="str">
            <v>Boca BDTC D = 1,50 m - esconsidade 0° - areia e brita comerciais - alas retas</v>
          </cell>
          <cell r="C1182" t="str">
            <v>un</v>
          </cell>
          <cell r="D1182" t="str">
            <v>DNIT 026/2004-ES</v>
          </cell>
        </row>
        <row r="1183">
          <cell r="A1183">
            <v>804274</v>
          </cell>
          <cell r="B1183" t="str">
            <v>Boca BDTC D = 1,50 m - esconsidade 5° - areia extraída e brita produzida - alas retas</v>
          </cell>
          <cell r="C1183" t="str">
            <v>un</v>
          </cell>
          <cell r="D1183" t="str">
            <v>DNIT 026/2004-ES</v>
          </cell>
        </row>
        <row r="1184">
          <cell r="A1184">
            <v>804275</v>
          </cell>
          <cell r="B1184" t="str">
            <v>Boca BDTC D = 1,50 m - esconsidade 5° - areia e brita comerciais - alas retas</v>
          </cell>
          <cell r="C1184" t="str">
            <v>un</v>
          </cell>
          <cell r="D1184" t="str">
            <v>DNIT 026/2004-ES</v>
          </cell>
        </row>
        <row r="1185">
          <cell r="A1185">
            <v>804276</v>
          </cell>
          <cell r="B1185" t="str">
            <v>Boca BDTC D = 1,50 m - esconsidade 10° - areia extraída e brita produzida - alas retas</v>
          </cell>
          <cell r="C1185" t="str">
            <v>un</v>
          </cell>
          <cell r="D1185" t="str">
            <v>DNIT 026/2004-ES</v>
          </cell>
        </row>
        <row r="1186">
          <cell r="A1186">
            <v>804277</v>
          </cell>
          <cell r="B1186" t="str">
            <v>Boca BDTC D = 1,50 m - esconsidade 10° - areia e brita comerciais - alas retas</v>
          </cell>
          <cell r="C1186" t="str">
            <v>un</v>
          </cell>
          <cell r="D1186" t="str">
            <v>DNIT 026/2004-ES</v>
          </cell>
        </row>
        <row r="1187">
          <cell r="A1187">
            <v>804278</v>
          </cell>
          <cell r="B1187" t="str">
            <v>Boca BDTC D = 1,50 m - esconsidade 15° - areia extraída e brita produzida - alas retas</v>
          </cell>
          <cell r="C1187" t="str">
            <v>un</v>
          </cell>
          <cell r="D1187" t="str">
            <v>DNIT 026/2004-ES</v>
          </cell>
        </row>
        <row r="1188">
          <cell r="A1188">
            <v>804279</v>
          </cell>
          <cell r="B1188" t="str">
            <v>Boca BDTC D = 1,50 m - esconsidade 15° - areia e brita comerciais - alas retas</v>
          </cell>
          <cell r="C1188" t="str">
            <v>un</v>
          </cell>
          <cell r="D1188" t="str">
            <v>DNIT 026/2004-ES</v>
          </cell>
        </row>
        <row r="1189">
          <cell r="A1189">
            <v>804280</v>
          </cell>
          <cell r="B1189" t="str">
            <v>Boca BDTC D = 1,50 m - esconsidade 20° - areia extraída e brita produzida - alas retas</v>
          </cell>
          <cell r="C1189" t="str">
            <v>un</v>
          </cell>
          <cell r="D1189" t="str">
            <v>DNIT 026/2004-ES</v>
          </cell>
        </row>
        <row r="1190">
          <cell r="A1190">
            <v>804281</v>
          </cell>
          <cell r="B1190" t="str">
            <v>Boca BDTC D = 1,50 m - esconsidade 20° - areia e brita comerciais - alas retas</v>
          </cell>
          <cell r="C1190" t="str">
            <v>un</v>
          </cell>
          <cell r="D1190" t="str">
            <v>DNIT 026/2004-ES</v>
          </cell>
        </row>
        <row r="1191">
          <cell r="A1191">
            <v>804282</v>
          </cell>
          <cell r="B1191" t="str">
            <v>Boca BDTC D = 1,50 m - esconsidade 25° - areia extraída e brita produzida - alas retas</v>
          </cell>
          <cell r="C1191" t="str">
            <v>un</v>
          </cell>
          <cell r="D1191" t="str">
            <v>DNIT 026/2004-ES</v>
          </cell>
        </row>
        <row r="1192">
          <cell r="A1192">
            <v>804283</v>
          </cell>
          <cell r="B1192" t="str">
            <v>Boca BDTC D = 1,50 m - esconsidade 25° - areia e brita comerciais - alas retas</v>
          </cell>
          <cell r="C1192" t="str">
            <v>un</v>
          </cell>
          <cell r="D1192" t="str">
            <v>DNIT 026/2004-ES</v>
          </cell>
        </row>
        <row r="1193">
          <cell r="A1193">
            <v>804284</v>
          </cell>
          <cell r="B1193" t="str">
            <v>Boca BDTC D = 1,50 m - esconsidade 30° - areia extraída e brita produzida - alas retas</v>
          </cell>
          <cell r="C1193" t="str">
            <v>un</v>
          </cell>
          <cell r="D1193" t="str">
            <v>DNIT 026/2004-ES</v>
          </cell>
        </row>
        <row r="1194">
          <cell r="A1194">
            <v>804285</v>
          </cell>
          <cell r="B1194" t="str">
            <v>Boca BDTC D = 1,50 m - esconsidade 30° - areia e brita comerciais - alas retas</v>
          </cell>
          <cell r="C1194" t="str">
            <v>un</v>
          </cell>
          <cell r="D1194" t="str">
            <v>DNIT 026/2004-ES</v>
          </cell>
        </row>
        <row r="1195">
          <cell r="A1195">
            <v>804286</v>
          </cell>
          <cell r="B1195" t="str">
            <v>Boca BDTC D = 1,50 m - esconsidade 35° - areia extraída e brita produzida - alas retas</v>
          </cell>
          <cell r="C1195" t="str">
            <v>un</v>
          </cell>
          <cell r="D1195" t="str">
            <v>DNIT 026/2004-ES</v>
          </cell>
        </row>
        <row r="1196">
          <cell r="A1196">
            <v>804287</v>
          </cell>
          <cell r="B1196" t="str">
            <v>Boca BDTC D = 1,50 m - esconsidade 35° - areia e brita comerciais - alas retas</v>
          </cell>
          <cell r="C1196" t="str">
            <v>un</v>
          </cell>
          <cell r="D1196" t="str">
            <v>DNIT 026/2004-ES</v>
          </cell>
        </row>
        <row r="1197">
          <cell r="A1197">
            <v>804288</v>
          </cell>
          <cell r="B1197" t="str">
            <v>Boca BDTC D = 1,50 m - esconsidade 40° - areia extraída e brita produzida - alas retas</v>
          </cell>
          <cell r="C1197" t="str">
            <v>un</v>
          </cell>
          <cell r="D1197" t="str">
            <v>DNIT 026/2004-ES</v>
          </cell>
        </row>
        <row r="1198">
          <cell r="A1198">
            <v>804289</v>
          </cell>
          <cell r="B1198" t="str">
            <v>Boca BDTC D = 1,50 m - esconsidade 40° - areia e brita comerciais - alas retas</v>
          </cell>
          <cell r="C1198" t="str">
            <v>un</v>
          </cell>
          <cell r="D1198" t="str">
            <v>DNIT 026/2004-ES</v>
          </cell>
        </row>
        <row r="1199">
          <cell r="A1199">
            <v>804290</v>
          </cell>
          <cell r="B1199" t="str">
            <v>Boca BDTC D = 1,50 m - esconsidade 45° - areia extraída e brita produzida - alas retas</v>
          </cell>
          <cell r="C1199" t="str">
            <v>un</v>
          </cell>
          <cell r="D1199" t="str">
            <v>DNIT 026/2004-ES</v>
          </cell>
        </row>
        <row r="1200">
          <cell r="A1200">
            <v>804291</v>
          </cell>
          <cell r="B1200" t="str">
            <v>Boca BDTC D = 1,50 m - esconsidade 45° - areia e brita comerciais - alas retas</v>
          </cell>
          <cell r="C1200" t="str">
            <v>un</v>
          </cell>
          <cell r="D1200" t="str">
            <v>DNIT 026/2004-ES</v>
          </cell>
        </row>
        <row r="1201">
          <cell r="A1201">
            <v>804292</v>
          </cell>
          <cell r="B1201" t="str">
            <v>Corpo de BTTC D = 1,00 m PA1 - areia extraída e brita e pedra de mão produzidas</v>
          </cell>
          <cell r="C1201" t="str">
            <v>m</v>
          </cell>
          <cell r="D1201" t="str">
            <v>DNIT 023/2006-ES</v>
          </cell>
        </row>
        <row r="1202">
          <cell r="A1202">
            <v>804293</v>
          </cell>
          <cell r="B1202" t="str">
            <v>Corpo de BTTC D = 1,00 m PA1 - areia, brita e pedra de mão comerciais</v>
          </cell>
          <cell r="C1202" t="str">
            <v>m</v>
          </cell>
          <cell r="D1202" t="str">
            <v>DNIT 023/2006-ES</v>
          </cell>
        </row>
        <row r="1203">
          <cell r="A1203">
            <v>804294</v>
          </cell>
          <cell r="B1203" t="str">
            <v>Corpo de BTTC D = 1,00 m PA2 - areia extraída e brita e pedra de mão produzidas</v>
          </cell>
          <cell r="C1203" t="str">
            <v>m</v>
          </cell>
          <cell r="D1203" t="str">
            <v>DNIT 023/2006-ES</v>
          </cell>
        </row>
        <row r="1204">
          <cell r="A1204">
            <v>804295</v>
          </cell>
          <cell r="B1204" t="str">
            <v>Corpo de BTTC D = 1,00 m PA2 - areia, brita e pedra de mão comerciais</v>
          </cell>
          <cell r="C1204" t="str">
            <v>m</v>
          </cell>
          <cell r="D1204" t="str">
            <v>DNIT 023/2006-ES</v>
          </cell>
        </row>
        <row r="1205">
          <cell r="A1205">
            <v>804296</v>
          </cell>
          <cell r="B1205" t="str">
            <v>Corpo de BTTC D = 1,00 m PA3 - areia extraída e brita e pedra de mão produzidas</v>
          </cell>
          <cell r="C1205" t="str">
            <v>m</v>
          </cell>
          <cell r="D1205" t="str">
            <v>DNIT 023/2006-ES</v>
          </cell>
        </row>
        <row r="1206">
          <cell r="A1206">
            <v>804297</v>
          </cell>
          <cell r="B1206" t="str">
            <v>Corpo de BTTC D = 1,00 m PA3 - areia, brita e pedra de mão comerciais</v>
          </cell>
          <cell r="C1206" t="str">
            <v>m</v>
          </cell>
          <cell r="D1206" t="str">
            <v>DNIT 023/2006-ES</v>
          </cell>
        </row>
        <row r="1207">
          <cell r="A1207">
            <v>804298</v>
          </cell>
          <cell r="B1207" t="str">
            <v>Corpo de BTTC D = 1,00 m PA4 - areia extraída e brita e pedra de mão produzidas</v>
          </cell>
          <cell r="C1207" t="str">
            <v>m</v>
          </cell>
          <cell r="D1207" t="str">
            <v>DNIT 023/2006-ES</v>
          </cell>
        </row>
        <row r="1208">
          <cell r="A1208">
            <v>804299</v>
          </cell>
          <cell r="B1208" t="str">
            <v>Corpo de BTTC D = 1,00 m PA4 - areia, brita e pedra de mão comerciais</v>
          </cell>
          <cell r="C1208" t="str">
            <v>m</v>
          </cell>
          <cell r="D1208" t="str">
            <v>DNIT 023/2006-ES</v>
          </cell>
        </row>
        <row r="1209">
          <cell r="A1209">
            <v>804300</v>
          </cell>
          <cell r="B1209" t="str">
            <v>Corpo de BTTC D = 1,20 m PA1 - areia extraída e brita e pedra de mão produzidas</v>
          </cell>
          <cell r="C1209" t="str">
            <v>m</v>
          </cell>
          <cell r="D1209" t="str">
            <v>DNIT 023/2006-ES</v>
          </cell>
        </row>
        <row r="1210">
          <cell r="A1210">
            <v>804301</v>
          </cell>
          <cell r="B1210" t="str">
            <v>Corpo de BTTC D = 1,20 m PA1 - areia, brita e pedra de mão comerciais</v>
          </cell>
          <cell r="C1210" t="str">
            <v>m</v>
          </cell>
          <cell r="D1210" t="str">
            <v>DNIT 023/2006-ES</v>
          </cell>
        </row>
        <row r="1211">
          <cell r="A1211">
            <v>804302</v>
          </cell>
          <cell r="B1211" t="str">
            <v>Corpo de BTTC D = 1,20 m PA2 - areia extraída e brita e pedra de mão produzidas</v>
          </cell>
          <cell r="C1211" t="str">
            <v>m</v>
          </cell>
          <cell r="D1211" t="str">
            <v>DNIT 023/2006-ES</v>
          </cell>
        </row>
        <row r="1212">
          <cell r="A1212">
            <v>804303</v>
          </cell>
          <cell r="B1212" t="str">
            <v>Corpo de BTTC D = 1,20 m PA2 - areia, brita e pedra de mão comerciais</v>
          </cell>
          <cell r="C1212" t="str">
            <v>m</v>
          </cell>
          <cell r="D1212" t="str">
            <v>DNIT 023/2006-ES</v>
          </cell>
        </row>
        <row r="1213">
          <cell r="A1213">
            <v>804304</v>
          </cell>
          <cell r="B1213" t="str">
            <v>Corpo de BTTC D = 1,20 m PA3 - areia extraída e brita e pedra de mão produzidas</v>
          </cell>
          <cell r="C1213" t="str">
            <v>m</v>
          </cell>
          <cell r="D1213" t="str">
            <v>DNIT 023/2006-ES</v>
          </cell>
        </row>
        <row r="1214">
          <cell r="A1214">
            <v>804305</v>
          </cell>
          <cell r="B1214" t="str">
            <v>Corpo de BTTC D = 1,20 m PA3 - areia, brita e pedra de mão comerciais</v>
          </cell>
          <cell r="C1214" t="str">
            <v>m</v>
          </cell>
          <cell r="D1214" t="str">
            <v>DNIT 023/2006-ES</v>
          </cell>
        </row>
        <row r="1215">
          <cell r="A1215">
            <v>804306</v>
          </cell>
          <cell r="B1215" t="str">
            <v>Corpo de BTTC D = 1,20 m PA4 - areia extraída e brita e pedra de mão produzidas</v>
          </cell>
          <cell r="C1215" t="str">
            <v>m</v>
          </cell>
          <cell r="D1215" t="str">
            <v>DNIT 023/2006-ES</v>
          </cell>
        </row>
        <row r="1216">
          <cell r="A1216">
            <v>804307</v>
          </cell>
          <cell r="B1216" t="str">
            <v>Corpo de BTTC D = 1,20 m PA4 - areia, brita e pedra de mão comerciais</v>
          </cell>
          <cell r="C1216" t="str">
            <v>m</v>
          </cell>
          <cell r="D1216" t="str">
            <v>DNIT 023/2006-ES</v>
          </cell>
        </row>
        <row r="1217">
          <cell r="A1217">
            <v>804308</v>
          </cell>
          <cell r="B1217" t="str">
            <v>Corpo de BTTC D = 1,50 m PA1 - areia extraída e brita e pedra de mão produzidas</v>
          </cell>
          <cell r="C1217" t="str">
            <v>m</v>
          </cell>
          <cell r="D1217" t="str">
            <v>DNIT 023/2006-ES</v>
          </cell>
        </row>
        <row r="1218">
          <cell r="A1218">
            <v>804309</v>
          </cell>
          <cell r="B1218" t="str">
            <v>Corpo de BTTC D = 1,50 m PA1 - areia, brita e pedra de mão comerciais</v>
          </cell>
          <cell r="C1218" t="str">
            <v>m</v>
          </cell>
          <cell r="D1218" t="str">
            <v>DNIT 023/2006-ES</v>
          </cell>
        </row>
        <row r="1219">
          <cell r="A1219">
            <v>804310</v>
          </cell>
          <cell r="B1219" t="str">
            <v>Corpo de BTTC D = 1,50 m PA2 - areia extraída e brita e pedra de mão produzidas</v>
          </cell>
          <cell r="C1219" t="str">
            <v>m</v>
          </cell>
          <cell r="D1219" t="str">
            <v>DNIT 023/2006-ES</v>
          </cell>
        </row>
        <row r="1220">
          <cell r="A1220">
            <v>804311</v>
          </cell>
          <cell r="B1220" t="str">
            <v>Corpo de BTTC D = 1,50 m PA2 - areia, brita e pedra de mão comerciais</v>
          </cell>
          <cell r="C1220" t="str">
            <v>m</v>
          </cell>
          <cell r="D1220" t="str">
            <v>DNIT 023/2006-ES</v>
          </cell>
        </row>
        <row r="1221">
          <cell r="A1221">
            <v>804312</v>
          </cell>
          <cell r="B1221" t="str">
            <v>Corpo de BTTC D = 1,50 m PA3 - areia extraída e brita e pedra de mão produzidas</v>
          </cell>
          <cell r="C1221" t="str">
            <v>m</v>
          </cell>
          <cell r="D1221" t="str">
            <v>DNIT 023/2006-ES</v>
          </cell>
        </row>
        <row r="1222">
          <cell r="A1222">
            <v>804313</v>
          </cell>
          <cell r="B1222" t="str">
            <v>Corpo de BTTC D = 1,50 m PA3 - areia, brita e pedra de mão comerciais</v>
          </cell>
          <cell r="C1222" t="str">
            <v>m</v>
          </cell>
          <cell r="D1222" t="str">
            <v>DNIT 023/2006-ES</v>
          </cell>
        </row>
        <row r="1223">
          <cell r="A1223">
            <v>804314</v>
          </cell>
          <cell r="B1223" t="str">
            <v>Corpo de BTTC D = 1,50 m PA4 - areia extraída e brita e pedra de mão produzidas</v>
          </cell>
          <cell r="C1223" t="str">
            <v>m</v>
          </cell>
          <cell r="D1223" t="str">
            <v>DNIT 023/2006-ES</v>
          </cell>
        </row>
        <row r="1224">
          <cell r="A1224">
            <v>804315</v>
          </cell>
          <cell r="B1224" t="str">
            <v>Corpo de BTTC D = 1,50 m PA4 - areia, brita e pedra de mão comerciais</v>
          </cell>
          <cell r="C1224" t="str">
            <v>m</v>
          </cell>
          <cell r="D1224" t="str">
            <v>DNIT 023/2006-ES</v>
          </cell>
        </row>
        <row r="1225">
          <cell r="A1225">
            <v>804316</v>
          </cell>
          <cell r="B1225" t="str">
            <v>Boca BTTC D = 1,00 m - esconsidade 0° - areia extraída e brita produzida - alas retas</v>
          </cell>
          <cell r="C1225" t="str">
            <v>un</v>
          </cell>
          <cell r="D1225" t="str">
            <v>DNIT 026/2004-ES</v>
          </cell>
        </row>
        <row r="1226">
          <cell r="A1226">
            <v>804317</v>
          </cell>
          <cell r="B1226" t="str">
            <v>Boca BTTC D = 1,00 m - esconsidade 0° - areia e brita comerciais - alas retas</v>
          </cell>
          <cell r="C1226" t="str">
            <v>un</v>
          </cell>
          <cell r="D1226" t="str">
            <v>DNIT 026/2004-ES</v>
          </cell>
        </row>
        <row r="1227">
          <cell r="A1227">
            <v>804318</v>
          </cell>
          <cell r="B1227" t="str">
            <v>Boca BTTC D = 1,00 m - esconsidade 5° - areia extraída e brita produzida - alas retas</v>
          </cell>
          <cell r="C1227" t="str">
            <v>un</v>
          </cell>
          <cell r="D1227" t="str">
            <v>DNIT 026/2004-ES</v>
          </cell>
        </row>
        <row r="1228">
          <cell r="A1228">
            <v>804319</v>
          </cell>
          <cell r="B1228" t="str">
            <v>Boca BTTC D = 1,00 m - esconsidade 5° - areia e brita comerciais - alas retas</v>
          </cell>
          <cell r="C1228" t="str">
            <v>un</v>
          </cell>
          <cell r="D1228" t="str">
            <v>DNIT 026/2004-ES</v>
          </cell>
        </row>
        <row r="1229">
          <cell r="A1229">
            <v>804320</v>
          </cell>
          <cell r="B1229" t="str">
            <v>Boca BTTC D = 1,00 m - esconsidade 10° - areia extraída e brita produzida - alas retas</v>
          </cell>
          <cell r="C1229" t="str">
            <v>un</v>
          </cell>
          <cell r="D1229" t="str">
            <v>DNIT 026/2004-ES</v>
          </cell>
        </row>
        <row r="1230">
          <cell r="A1230">
            <v>804321</v>
          </cell>
          <cell r="B1230" t="str">
            <v>Boca BTTC D = 1,00 m - esconsidade 10° - areia e brita comerciais - alas retas</v>
          </cell>
          <cell r="C1230" t="str">
            <v>un</v>
          </cell>
          <cell r="D1230" t="str">
            <v>DNIT 026/2004-ES</v>
          </cell>
        </row>
        <row r="1231">
          <cell r="A1231">
            <v>804322</v>
          </cell>
          <cell r="B1231" t="str">
            <v>Boca BTTC D = 1,00 m - esconsidade 15° - areia extraída e brita produzida - alas retas</v>
          </cell>
          <cell r="C1231" t="str">
            <v>un</v>
          </cell>
          <cell r="D1231" t="str">
            <v>DNIT 026/2004-ES</v>
          </cell>
        </row>
        <row r="1232">
          <cell r="A1232">
            <v>804323</v>
          </cell>
          <cell r="B1232" t="str">
            <v>Boca BTTC D = 1,00 m - esconsidade 15° - areia e brita comerciais - alas retas</v>
          </cell>
          <cell r="C1232" t="str">
            <v>un</v>
          </cell>
          <cell r="D1232" t="str">
            <v>DNIT 026/2004-ES</v>
          </cell>
        </row>
        <row r="1233">
          <cell r="A1233">
            <v>804324</v>
          </cell>
          <cell r="B1233" t="str">
            <v>Boca BTTC D = 1,00 m - esconsidade 20° - areia extraída e brita produzida - alas retas</v>
          </cell>
          <cell r="C1233" t="str">
            <v>un</v>
          </cell>
          <cell r="D1233" t="str">
            <v>DNIT 026/2004-ES</v>
          </cell>
        </row>
        <row r="1234">
          <cell r="A1234">
            <v>804325</v>
          </cell>
          <cell r="B1234" t="str">
            <v>Boca BTTC D = 1,00 m - esconsidade 20° - areia e brita comerciais - alas retas</v>
          </cell>
          <cell r="C1234" t="str">
            <v>un</v>
          </cell>
          <cell r="D1234" t="str">
            <v>DNIT 026/2004-ES</v>
          </cell>
        </row>
        <row r="1235">
          <cell r="A1235">
            <v>804326</v>
          </cell>
          <cell r="B1235" t="str">
            <v>Boca BTTC D = 1,00 m - esconsidade 25° - areia extraída e brita produzida - alas retas</v>
          </cell>
          <cell r="C1235" t="str">
            <v>un</v>
          </cell>
          <cell r="D1235" t="str">
            <v>DNIT 026/2004-ES</v>
          </cell>
        </row>
        <row r="1236">
          <cell r="A1236">
            <v>804327</v>
          </cell>
          <cell r="B1236" t="str">
            <v>Boca BTTC D = 1,00 m - esconsidade 25° - areia e brita comerciais - alas retas</v>
          </cell>
          <cell r="C1236" t="str">
            <v>un</v>
          </cell>
          <cell r="D1236" t="str">
            <v>DNIT 026/2004-ES</v>
          </cell>
        </row>
        <row r="1237">
          <cell r="A1237">
            <v>804328</v>
          </cell>
          <cell r="B1237" t="str">
            <v>Boca BTTC D = 1,00 m - esconsidade 30° - areia extraída e brita produzida - alas retas</v>
          </cell>
          <cell r="C1237" t="str">
            <v>un</v>
          </cell>
          <cell r="D1237" t="str">
            <v>DNIT 026/2004-ES</v>
          </cell>
        </row>
        <row r="1238">
          <cell r="A1238">
            <v>804329</v>
          </cell>
          <cell r="B1238" t="str">
            <v>Boca BTTC D = 1,00 m - esconsidade 30° - areia e brita comerciais - alas retas</v>
          </cell>
          <cell r="C1238" t="str">
            <v>un</v>
          </cell>
          <cell r="D1238" t="str">
            <v>DNIT 026/2004-ES</v>
          </cell>
        </row>
        <row r="1239">
          <cell r="A1239">
            <v>804330</v>
          </cell>
          <cell r="B1239" t="str">
            <v>Boca BTTC D = 1,00 m - esconsidade 35° - areia extraída e brita produzida - alas retas</v>
          </cell>
          <cell r="C1239" t="str">
            <v>un</v>
          </cell>
          <cell r="D1239" t="str">
            <v>DNIT 026/2004-ES</v>
          </cell>
        </row>
        <row r="1240">
          <cell r="A1240">
            <v>804331</v>
          </cell>
          <cell r="B1240" t="str">
            <v>Boca BTTC D = 1,00 m - esconsidade 35° - areia e brita comerciais - alas retas</v>
          </cell>
          <cell r="C1240" t="str">
            <v>un</v>
          </cell>
          <cell r="D1240" t="str">
            <v>DNIT 026/2004-ES</v>
          </cell>
        </row>
        <row r="1241">
          <cell r="A1241">
            <v>804332</v>
          </cell>
          <cell r="B1241" t="str">
            <v>Boca BTTC D = 1,00 m - esconsidade 40° - areia extraída e brita produzida - alas retas</v>
          </cell>
          <cell r="C1241" t="str">
            <v>un</v>
          </cell>
          <cell r="D1241" t="str">
            <v>DNIT 026/2004-ES</v>
          </cell>
        </row>
        <row r="1242">
          <cell r="A1242">
            <v>804333</v>
          </cell>
          <cell r="B1242" t="str">
            <v>Boca BTTC D = 1,00 m - esconsidade 40° - areia e brita comerciais - alas retas</v>
          </cell>
          <cell r="C1242" t="str">
            <v>un</v>
          </cell>
          <cell r="D1242" t="str">
            <v>DNIT 026/2004-ES</v>
          </cell>
        </row>
        <row r="1243">
          <cell r="A1243">
            <v>804334</v>
          </cell>
          <cell r="B1243" t="str">
            <v>Boca BTTC D = 1,00 m - esconsidade 45° - areia extraída e brita produzida - alas retas</v>
          </cell>
          <cell r="C1243" t="str">
            <v>un</v>
          </cell>
          <cell r="D1243" t="str">
            <v>DNIT 026/2004-ES</v>
          </cell>
        </row>
        <row r="1244">
          <cell r="A1244">
            <v>804335</v>
          </cell>
          <cell r="B1244" t="str">
            <v>Boca BTTC D = 1,00 m - esconsidade 45° - areia e brita comerciais - alas retas</v>
          </cell>
          <cell r="C1244" t="str">
            <v>un</v>
          </cell>
          <cell r="D1244" t="str">
            <v>DNIT 026/2004-ES</v>
          </cell>
        </row>
        <row r="1245">
          <cell r="A1245">
            <v>804336</v>
          </cell>
          <cell r="B1245" t="str">
            <v>Boca BTTC D = 1,20 m - esconsidade 0° - areia extraída e brita produzida - alas retas</v>
          </cell>
          <cell r="C1245" t="str">
            <v>un</v>
          </cell>
          <cell r="D1245" t="str">
            <v>DNIT 026/2004-ES</v>
          </cell>
        </row>
        <row r="1246">
          <cell r="A1246">
            <v>804337</v>
          </cell>
          <cell r="B1246" t="str">
            <v>Boca BTTC D = 1,20 m - esconsidade 0° - areia e brita comerciais - alas retas</v>
          </cell>
          <cell r="C1246" t="str">
            <v>un</v>
          </cell>
          <cell r="D1246" t="str">
            <v>DNIT 026/2004-ES</v>
          </cell>
        </row>
        <row r="1247">
          <cell r="A1247">
            <v>804338</v>
          </cell>
          <cell r="B1247" t="str">
            <v>Boca BTTC D = 1,20 m - esconsidade 5° - areia extraída e brita produzida - alas retas</v>
          </cell>
          <cell r="C1247" t="str">
            <v>un</v>
          </cell>
          <cell r="D1247" t="str">
            <v>DNIT 026/2004-ES</v>
          </cell>
        </row>
        <row r="1248">
          <cell r="A1248">
            <v>804339</v>
          </cell>
          <cell r="B1248" t="str">
            <v>Boca BTTC D = 1,20 m - esconsidade 5° - areia e brita comerciais - alas retas</v>
          </cell>
          <cell r="C1248" t="str">
            <v>un</v>
          </cell>
          <cell r="D1248" t="str">
            <v>DNIT 026/2004-ES</v>
          </cell>
        </row>
        <row r="1249">
          <cell r="A1249">
            <v>804340</v>
          </cell>
          <cell r="B1249" t="str">
            <v>Boca BTTC D = 1,20 m - esconsidade 10° - areia extraída e brita produzida - alas retas</v>
          </cell>
          <cell r="C1249" t="str">
            <v>un</v>
          </cell>
          <cell r="D1249" t="str">
            <v>DNIT 026/2004-ES</v>
          </cell>
        </row>
        <row r="1250">
          <cell r="A1250">
            <v>804341</v>
          </cell>
          <cell r="B1250" t="str">
            <v>Boca BTTC D = 1,20 m - esconsidade 10° - areia e brita comerciais - alas retas</v>
          </cell>
          <cell r="C1250" t="str">
            <v>un</v>
          </cell>
          <cell r="D1250" t="str">
            <v>DNIT 026/2004-ES</v>
          </cell>
        </row>
        <row r="1251">
          <cell r="A1251">
            <v>804342</v>
          </cell>
          <cell r="B1251" t="str">
            <v>Boca BTTC D = 1,20 m - esconsidade 15° - areia extraída e brita produzida - alas retas</v>
          </cell>
          <cell r="C1251" t="str">
            <v>un</v>
          </cell>
          <cell r="D1251" t="str">
            <v>DNIT 026/2004-ES</v>
          </cell>
        </row>
        <row r="1252">
          <cell r="A1252">
            <v>804343</v>
          </cell>
          <cell r="B1252" t="str">
            <v>Boca BTTC D = 1,20 m - esconsidade 15° - areia e brita comerciais - alas retas</v>
          </cell>
          <cell r="C1252" t="str">
            <v>un</v>
          </cell>
          <cell r="D1252" t="str">
            <v>DNIT 026/2004-ES</v>
          </cell>
        </row>
        <row r="1253">
          <cell r="A1253">
            <v>804344</v>
          </cell>
          <cell r="B1253" t="str">
            <v>Boca BTTC D = 1,20 m - esconsidade 20° - areia extraída e brita produzida - alas retas</v>
          </cell>
          <cell r="C1253" t="str">
            <v>un</v>
          </cell>
          <cell r="D1253" t="str">
            <v>DNIT 026/2004-ES</v>
          </cell>
        </row>
        <row r="1254">
          <cell r="A1254">
            <v>804345</v>
          </cell>
          <cell r="B1254" t="str">
            <v>Boca BTTC D = 1,20 m - esconsidade 20° - areia e brita comerciais - alas retas</v>
          </cell>
          <cell r="C1254" t="str">
            <v>un</v>
          </cell>
          <cell r="D1254" t="str">
            <v>DNIT 026/2004-ES</v>
          </cell>
        </row>
        <row r="1255">
          <cell r="A1255">
            <v>804346</v>
          </cell>
          <cell r="B1255" t="str">
            <v>Boca BTTC D = 1,20 m - esconsidade 25° - areia extraída e brita produzida - alas retas</v>
          </cell>
          <cell r="C1255" t="str">
            <v>un</v>
          </cell>
          <cell r="D1255" t="str">
            <v>DNIT 026/2004-ES</v>
          </cell>
        </row>
        <row r="1256">
          <cell r="A1256">
            <v>804347</v>
          </cell>
          <cell r="B1256" t="str">
            <v>Boca BTTC D = 1,20 m - esconsidade 25° - areia e brita comerciais - alas retas</v>
          </cell>
          <cell r="C1256" t="str">
            <v>un</v>
          </cell>
          <cell r="D1256" t="str">
            <v>DNIT 026/2004-ES</v>
          </cell>
        </row>
        <row r="1257">
          <cell r="A1257">
            <v>804348</v>
          </cell>
          <cell r="B1257" t="str">
            <v>Boca BTTC D = 1,20 m - esconsidade 30° - areia extraída e brita produzida - alas retas</v>
          </cell>
          <cell r="C1257" t="str">
            <v>un</v>
          </cell>
          <cell r="D1257" t="str">
            <v>DNIT 026/2004-ES</v>
          </cell>
        </row>
        <row r="1258">
          <cell r="A1258">
            <v>804349</v>
          </cell>
          <cell r="B1258" t="str">
            <v>Boca BTTC D = 1,20 m - esconsidade 30° - areia e brita comerciais - alas retas</v>
          </cell>
          <cell r="C1258" t="str">
            <v>un</v>
          </cell>
          <cell r="D1258" t="str">
            <v>DNIT 026/2004-ES</v>
          </cell>
        </row>
        <row r="1259">
          <cell r="A1259">
            <v>804350</v>
          </cell>
          <cell r="B1259" t="str">
            <v>Boca BTTC D = 1,20 m - esconsidade 35° - areia extraída e brita produzida - alas retas</v>
          </cell>
          <cell r="C1259" t="str">
            <v>un</v>
          </cell>
          <cell r="D1259" t="str">
            <v>DNIT 026/2004-ES</v>
          </cell>
        </row>
        <row r="1260">
          <cell r="A1260">
            <v>804351</v>
          </cell>
          <cell r="B1260" t="str">
            <v>Boca BTTC D = 1,20 m - esconsidade 35° - areia e brita comerciais - alas retas</v>
          </cell>
          <cell r="C1260" t="str">
            <v>un</v>
          </cell>
          <cell r="D1260" t="str">
            <v>DNIT 026/2004-ES</v>
          </cell>
        </row>
        <row r="1261">
          <cell r="A1261">
            <v>804352</v>
          </cell>
          <cell r="B1261" t="str">
            <v>Boca BTTC D = 1,20 m - esconsidade 40° - areia extraída e brita produzida - alas retas</v>
          </cell>
          <cell r="C1261" t="str">
            <v>un</v>
          </cell>
          <cell r="D1261" t="str">
            <v>DNIT 026/2004-ES</v>
          </cell>
        </row>
        <row r="1262">
          <cell r="A1262">
            <v>804353</v>
          </cell>
          <cell r="B1262" t="str">
            <v>Boca BTTC D = 1,20 m - esconsidade 40° - areia e brita comerciais - alas retas</v>
          </cell>
          <cell r="C1262" t="str">
            <v>un</v>
          </cell>
          <cell r="D1262" t="str">
            <v>DNIT 026/2004-ES</v>
          </cell>
        </row>
        <row r="1263">
          <cell r="A1263">
            <v>804354</v>
          </cell>
          <cell r="B1263" t="str">
            <v>Boca BTTC D = 1,20 m - esconsidade 45° - areia extraída e brita produzida - alas retas</v>
          </cell>
          <cell r="C1263" t="str">
            <v>un</v>
          </cell>
          <cell r="D1263" t="str">
            <v>DNIT 026/2004-ES</v>
          </cell>
        </row>
        <row r="1264">
          <cell r="A1264">
            <v>804355</v>
          </cell>
          <cell r="B1264" t="str">
            <v>Boca BTTC D = 1,20 m - esconsidade 45° - areia e brita comerciais - alas retas</v>
          </cell>
          <cell r="C1264" t="str">
            <v>un</v>
          </cell>
          <cell r="D1264" t="str">
            <v>DNIT 026/2004-ES</v>
          </cell>
        </row>
        <row r="1265">
          <cell r="A1265">
            <v>804356</v>
          </cell>
          <cell r="B1265" t="str">
            <v>Boca BTTC D = 1,50 m - esconsidade 0° - areia extraída e brita produzida - alas retas</v>
          </cell>
          <cell r="C1265" t="str">
            <v>un</v>
          </cell>
          <cell r="D1265" t="str">
            <v>DNIT 026/2004-ES</v>
          </cell>
        </row>
        <row r="1266">
          <cell r="A1266">
            <v>804357</v>
          </cell>
          <cell r="B1266" t="str">
            <v>Boca BTTC D = 1,50 m - esconsidade 0° - areia e brita comerciais - alas retas</v>
          </cell>
          <cell r="C1266" t="str">
            <v>un</v>
          </cell>
          <cell r="D1266" t="str">
            <v>DNIT 026/2004-ES</v>
          </cell>
        </row>
        <row r="1267">
          <cell r="A1267">
            <v>804358</v>
          </cell>
          <cell r="B1267" t="str">
            <v>Boca BTTC D = 1,50 m - esconsidade 5° - areia extraída e brita produzida - alas retas</v>
          </cell>
          <cell r="C1267" t="str">
            <v>un</v>
          </cell>
          <cell r="D1267" t="str">
            <v>DNIT 026/2004-ES</v>
          </cell>
        </row>
        <row r="1268">
          <cell r="A1268">
            <v>804359</v>
          </cell>
          <cell r="B1268" t="str">
            <v>Boca BTTC D = 1,50 m - esconsidade 5° - areia e brita comerciais - alas retas</v>
          </cell>
          <cell r="C1268" t="str">
            <v>un</v>
          </cell>
          <cell r="D1268" t="str">
            <v>DNIT 026/2004-ES</v>
          </cell>
        </row>
        <row r="1269">
          <cell r="A1269">
            <v>804360</v>
          </cell>
          <cell r="B1269" t="str">
            <v>Boca BTTC D = 1,50 m - esconsidade 10° - areia extraída e brita produzida - alas retas</v>
          </cell>
          <cell r="C1269" t="str">
            <v>un</v>
          </cell>
          <cell r="D1269" t="str">
            <v>DNIT 026/2004-ES</v>
          </cell>
        </row>
        <row r="1270">
          <cell r="A1270">
            <v>804361</v>
          </cell>
          <cell r="B1270" t="str">
            <v>Boca BTTC D = 1,50 m - esconsidade 10° - areia e brita comerciais - alas retas</v>
          </cell>
          <cell r="C1270" t="str">
            <v>un</v>
          </cell>
          <cell r="D1270" t="str">
            <v>DNIT 026/2004-ES</v>
          </cell>
        </row>
        <row r="1271">
          <cell r="A1271">
            <v>804362</v>
          </cell>
          <cell r="B1271" t="str">
            <v>Boca BTTC D = 1,50 m - esconsidade 15° - areia extraída e brita produzida - alas retas</v>
          </cell>
          <cell r="C1271" t="str">
            <v>un</v>
          </cell>
          <cell r="D1271" t="str">
            <v>DNIT 026/2004-ES</v>
          </cell>
        </row>
        <row r="1272">
          <cell r="A1272">
            <v>804363</v>
          </cell>
          <cell r="B1272" t="str">
            <v>Boca BTTC D = 1,50 m - esconsidade 15° - areia e brita comerciais - alas retas</v>
          </cell>
          <cell r="C1272" t="str">
            <v>un</v>
          </cell>
          <cell r="D1272" t="str">
            <v>DNIT 026/2004-ES</v>
          </cell>
        </row>
        <row r="1273">
          <cell r="A1273">
            <v>804364</v>
          </cell>
          <cell r="B1273" t="str">
            <v>Boca BTTC D = 1,50 m - esconsidade 20° - areia extraída e brita produzida - alas retas</v>
          </cell>
          <cell r="C1273" t="str">
            <v>un</v>
          </cell>
          <cell r="D1273" t="str">
            <v>DNIT 026/2004-ES</v>
          </cell>
        </row>
        <row r="1274">
          <cell r="A1274">
            <v>804365</v>
          </cell>
          <cell r="B1274" t="str">
            <v>Boca BTTC D = 1,50 m - esconsidade 20° - areia e brita comerciais - alas retas</v>
          </cell>
          <cell r="C1274" t="str">
            <v>un</v>
          </cell>
          <cell r="D1274" t="str">
            <v>DNIT 026/2004-ES</v>
          </cell>
        </row>
        <row r="1275">
          <cell r="A1275">
            <v>804366</v>
          </cell>
          <cell r="B1275" t="str">
            <v>Boca BTTC D = 1,50 m - esconsidade 25° - areia extraída e brita produzida - alas retas</v>
          </cell>
          <cell r="C1275" t="str">
            <v>un</v>
          </cell>
          <cell r="D1275" t="str">
            <v>DNIT 026/2004-ES</v>
          </cell>
        </row>
        <row r="1276">
          <cell r="A1276">
            <v>804367</v>
          </cell>
          <cell r="B1276" t="str">
            <v>Boca BTTC D = 1,50 m - esconsidade 25° - areia e brita comerciais - alas retas</v>
          </cell>
          <cell r="C1276" t="str">
            <v>un</v>
          </cell>
          <cell r="D1276" t="str">
            <v>DNIT 026/2004-ES</v>
          </cell>
        </row>
        <row r="1277">
          <cell r="A1277">
            <v>804368</v>
          </cell>
          <cell r="B1277" t="str">
            <v>Boca BTTC D = 1,50m esconsidade 30° - areia extraída e brita produzida - alas retas</v>
          </cell>
          <cell r="C1277" t="str">
            <v>un</v>
          </cell>
          <cell r="D1277" t="str">
            <v>DNIT 026/2004-ES</v>
          </cell>
        </row>
        <row r="1278">
          <cell r="A1278">
            <v>804369</v>
          </cell>
          <cell r="B1278" t="str">
            <v>Boca BTTC D = 1,50 m - esconsidade 30° - areia e brita comerciais - alas retas</v>
          </cell>
          <cell r="C1278" t="str">
            <v>un</v>
          </cell>
          <cell r="D1278" t="str">
            <v>DNIT 026/2004-ES</v>
          </cell>
        </row>
        <row r="1279">
          <cell r="A1279">
            <v>804370</v>
          </cell>
          <cell r="B1279" t="str">
            <v>Boca BTTC D = 1,50 m - esconsidade 35° - areia extraída e brita produzida - alas retas</v>
          </cell>
          <cell r="C1279" t="str">
            <v>un</v>
          </cell>
          <cell r="D1279" t="str">
            <v>DNIT 026/2004-ES</v>
          </cell>
        </row>
        <row r="1280">
          <cell r="A1280">
            <v>804371</v>
          </cell>
          <cell r="B1280" t="str">
            <v>Boca BTTC D = 1,50 m - esconsidade 35° - areia e brita comerciais - alas retas</v>
          </cell>
          <cell r="C1280" t="str">
            <v>un</v>
          </cell>
          <cell r="D1280" t="str">
            <v>DNIT 026/2004-ES</v>
          </cell>
        </row>
        <row r="1281">
          <cell r="A1281">
            <v>804372</v>
          </cell>
          <cell r="B1281" t="str">
            <v>Boca BTTC D = 1,50 m - esconsidade 40° - areia extraída e brita produzida - alas retas</v>
          </cell>
          <cell r="C1281" t="str">
            <v>un</v>
          </cell>
          <cell r="D1281" t="str">
            <v>DNIT 026/2004-ES</v>
          </cell>
        </row>
        <row r="1282">
          <cell r="A1282">
            <v>804373</v>
          </cell>
          <cell r="B1282" t="str">
            <v>Boca BTTC D = 1,50 m - esconsidade 40° - areia e brita comerciais - alas retas</v>
          </cell>
          <cell r="C1282" t="str">
            <v>un</v>
          </cell>
          <cell r="D1282" t="str">
            <v>DNIT 026/2004-ES</v>
          </cell>
        </row>
        <row r="1283">
          <cell r="A1283">
            <v>804374</v>
          </cell>
          <cell r="B1283" t="str">
            <v>Boca BTTC D = 1,50 m - esconsidade 45° - areia extraída e brita produzida - alas retas</v>
          </cell>
          <cell r="C1283" t="str">
            <v>un</v>
          </cell>
          <cell r="D1283" t="str">
            <v>DNIT 026/2004-ES</v>
          </cell>
        </row>
        <row r="1284">
          <cell r="A1284">
            <v>804375</v>
          </cell>
          <cell r="B1284" t="str">
            <v>Boca BTTC D = 1,50 m - esconsidade 45° - areia e brita comerciais - alas retas</v>
          </cell>
          <cell r="C1284" t="str">
            <v>un</v>
          </cell>
          <cell r="D1284" t="str">
            <v>DNIT 026/2004-ES</v>
          </cell>
        </row>
        <row r="1285">
          <cell r="A1285">
            <v>804376</v>
          </cell>
          <cell r="B1285" t="str">
            <v>Boca BSTC D = 0,60 m - esconsidade 0° - areia extraída e brita produzida - alas esconsas</v>
          </cell>
          <cell r="C1285" t="str">
            <v>un</v>
          </cell>
          <cell r="D1285" t="str">
            <v>DNIT 026/2004-ES</v>
          </cell>
        </row>
        <row r="1286">
          <cell r="A1286">
            <v>804377</v>
          </cell>
          <cell r="B1286" t="str">
            <v>Boca BSTC D = 0,60 m - esconsidade 0° - areia e brita comerciais - alas esconsas</v>
          </cell>
          <cell r="C1286" t="str">
            <v>un</v>
          </cell>
          <cell r="D1286" t="str">
            <v>DNIT 026/2004-ES</v>
          </cell>
        </row>
        <row r="1287">
          <cell r="A1287">
            <v>804378</v>
          </cell>
          <cell r="B1287" t="str">
            <v>Boca BSTC D = 0,60 m - esconsidade 15° - areia extraída e brita produzida - alas esconsas</v>
          </cell>
          <cell r="C1287" t="str">
            <v>un</v>
          </cell>
          <cell r="D1287" t="str">
            <v>DNIT 026/2004-ES</v>
          </cell>
        </row>
        <row r="1288">
          <cell r="A1288">
            <v>804379</v>
          </cell>
          <cell r="B1288" t="str">
            <v>Boca BSTC D = 0,60 m - esconsidade 15° - areia e brita comerciais - alas esconsas</v>
          </cell>
          <cell r="C1288" t="str">
            <v>un</v>
          </cell>
          <cell r="D1288" t="str">
            <v>DNIT 026/2004-ES</v>
          </cell>
        </row>
        <row r="1289">
          <cell r="A1289">
            <v>804380</v>
          </cell>
          <cell r="B1289" t="str">
            <v>Boca BSTC D = 0,60 m - esconsidade 30° - areia extraída e brita produzida - alas esconsas</v>
          </cell>
          <cell r="C1289" t="str">
            <v>un</v>
          </cell>
          <cell r="D1289" t="str">
            <v>DNIT 026/2004-ES</v>
          </cell>
        </row>
        <row r="1290">
          <cell r="A1290">
            <v>804381</v>
          </cell>
          <cell r="B1290" t="str">
            <v>Boca BSTC D = 0,60 m - esconsidade 30° - areia e brita comerciais - alas esconsas</v>
          </cell>
          <cell r="C1290" t="str">
            <v>un</v>
          </cell>
          <cell r="D1290" t="str">
            <v>DNIT 026/2004-ES</v>
          </cell>
        </row>
        <row r="1291">
          <cell r="A1291">
            <v>804382</v>
          </cell>
          <cell r="B1291" t="str">
            <v>Boca BSTC D = 0,60 m - esconsidade 45° - areia extraída e brita produzida - alas esconsas</v>
          </cell>
          <cell r="C1291" t="str">
            <v>un</v>
          </cell>
          <cell r="D1291" t="str">
            <v>DNIT 026/2004-ES</v>
          </cell>
        </row>
        <row r="1292">
          <cell r="A1292">
            <v>804383</v>
          </cell>
          <cell r="B1292" t="str">
            <v>Boca BSTC D = 0,60 m - esconsidade 45° - areia e brita comerciais - alas esconsas</v>
          </cell>
          <cell r="C1292" t="str">
            <v>un</v>
          </cell>
          <cell r="D1292" t="str">
            <v>DNIT 026/2004-ES</v>
          </cell>
        </row>
        <row r="1293">
          <cell r="A1293">
            <v>804384</v>
          </cell>
          <cell r="B1293" t="str">
            <v>Boca BSTC D = 0,80 m - esconsidade 0° - areia extraída e brita produzida - alas esconsas</v>
          </cell>
          <cell r="C1293" t="str">
            <v>un</v>
          </cell>
          <cell r="D1293" t="str">
            <v>DNIT 026/2004-ES</v>
          </cell>
        </row>
        <row r="1294">
          <cell r="A1294">
            <v>804385</v>
          </cell>
          <cell r="B1294" t="str">
            <v>Boca BSTC D = 0,80 m - esconsidade 0° - areia e brita comerciais - alas esconsas</v>
          </cell>
          <cell r="C1294" t="str">
            <v>un</v>
          </cell>
          <cell r="D1294" t="str">
            <v>DNIT 026/2004-ES</v>
          </cell>
        </row>
        <row r="1295">
          <cell r="A1295">
            <v>804386</v>
          </cell>
          <cell r="B1295" t="str">
            <v>Boca BSTC D = 0,80 m - esconsidade 15° - areia extraída e brita produzida - alas esconsas</v>
          </cell>
          <cell r="C1295" t="str">
            <v>un</v>
          </cell>
          <cell r="D1295" t="str">
            <v>DNIT 026/2004-ES</v>
          </cell>
        </row>
        <row r="1296">
          <cell r="A1296">
            <v>804387</v>
          </cell>
          <cell r="B1296" t="str">
            <v>Boca BSTC D = 0,80 m - esconsidade 15° - areia e brita comerciais - alas esconsas</v>
          </cell>
          <cell r="C1296" t="str">
            <v>un</v>
          </cell>
          <cell r="D1296" t="str">
            <v>DNIT 026/2004-ES</v>
          </cell>
        </row>
        <row r="1297">
          <cell r="A1297">
            <v>804388</v>
          </cell>
          <cell r="B1297" t="str">
            <v>Boca BSTC D = 0,80 m - esconsidade 30° - areia extraída e brita produzida - alas esconsas</v>
          </cell>
          <cell r="C1297" t="str">
            <v>un</v>
          </cell>
          <cell r="D1297" t="str">
            <v>DNIT 026/2004-ES</v>
          </cell>
        </row>
        <row r="1298">
          <cell r="A1298">
            <v>804389</v>
          </cell>
          <cell r="B1298" t="str">
            <v>Boca BSTC D = 0,80 m - esconsidade 30° - areia e brita comerciais - alas esconsas</v>
          </cell>
          <cell r="C1298" t="str">
            <v>un</v>
          </cell>
          <cell r="D1298" t="str">
            <v>DNIT 026/2004-ES</v>
          </cell>
        </row>
        <row r="1299">
          <cell r="A1299">
            <v>804390</v>
          </cell>
          <cell r="B1299" t="str">
            <v>Boca BSTC D = 0,80 m - esconsidade 45° - areia extraída e brita produzida - alas esconsas</v>
          </cell>
          <cell r="C1299" t="str">
            <v>un</v>
          </cell>
          <cell r="D1299" t="str">
            <v>DNIT 026/2004-ES</v>
          </cell>
        </row>
        <row r="1300">
          <cell r="A1300">
            <v>804391</v>
          </cell>
          <cell r="B1300" t="str">
            <v>Boca BSTC D = 0,80 m - esconsidade 45° - areia e brita comerciais - alas esconsas</v>
          </cell>
          <cell r="C1300" t="str">
            <v>un</v>
          </cell>
          <cell r="D1300" t="str">
            <v>DNIT 026/2004-ES</v>
          </cell>
        </row>
        <row r="1301">
          <cell r="A1301">
            <v>804392</v>
          </cell>
          <cell r="B1301" t="str">
            <v>Boca BSTC D = 1,00 m - esconsidade 0° - areia extraída e brita produzida - alas esconsas</v>
          </cell>
          <cell r="C1301" t="str">
            <v>un</v>
          </cell>
          <cell r="D1301" t="str">
            <v>DNIT 026/2004-ES</v>
          </cell>
        </row>
        <row r="1302">
          <cell r="A1302">
            <v>804393</v>
          </cell>
          <cell r="B1302" t="str">
            <v>Boca BSTC D = 1,00 m - esconsidade 0° - areia e brita comerciais - alas esconsas</v>
          </cell>
          <cell r="C1302" t="str">
            <v>un</v>
          </cell>
          <cell r="D1302" t="str">
            <v>DNIT 026/2004-ES</v>
          </cell>
        </row>
        <row r="1303">
          <cell r="A1303">
            <v>804394</v>
          </cell>
          <cell r="B1303" t="str">
            <v>Boca BSTC D = 1,00 m - esconsidade 15° - areia extraída e brita produzida - alas esconsas</v>
          </cell>
          <cell r="C1303" t="str">
            <v>un</v>
          </cell>
          <cell r="D1303" t="str">
            <v>DNIT 026/2004-ES</v>
          </cell>
        </row>
        <row r="1304">
          <cell r="A1304">
            <v>804395</v>
          </cell>
          <cell r="B1304" t="str">
            <v>Boca BSTC D = 1,00 m - esconsidade 15° - areia e brita comerciais - alas esconsas</v>
          </cell>
          <cell r="C1304" t="str">
            <v>un</v>
          </cell>
          <cell r="D1304" t="str">
            <v>DNIT 026/2004-ES</v>
          </cell>
        </row>
        <row r="1305">
          <cell r="A1305">
            <v>804396</v>
          </cell>
          <cell r="B1305" t="str">
            <v>Boca BSTC D = 1,00 m - esconsidade 30° - areia extraída e brita produzida - alas esconsas</v>
          </cell>
          <cell r="C1305" t="str">
            <v>un</v>
          </cell>
          <cell r="D1305" t="str">
            <v>DNIT 026/2004-ES</v>
          </cell>
        </row>
        <row r="1306">
          <cell r="A1306">
            <v>804397</v>
          </cell>
          <cell r="B1306" t="str">
            <v>Boca BSTC D = 1,00 m - esconsidade 30° - areia e brita comerciais - alas esconsas</v>
          </cell>
          <cell r="C1306" t="str">
            <v>un</v>
          </cell>
          <cell r="D1306" t="str">
            <v>DNIT 026/2004-ES</v>
          </cell>
        </row>
        <row r="1307">
          <cell r="A1307">
            <v>804398</v>
          </cell>
          <cell r="B1307" t="str">
            <v>Boca BSTC D = 1,00 m - esconsidade 45° - areia extraída e brita produzida - alas esconsas</v>
          </cell>
          <cell r="C1307" t="str">
            <v>un</v>
          </cell>
          <cell r="D1307" t="str">
            <v>DNIT 026/2004-ES</v>
          </cell>
        </row>
        <row r="1308">
          <cell r="A1308">
            <v>804399</v>
          </cell>
          <cell r="B1308" t="str">
            <v>Boca BSTC D = 1,00 m - esconsidade 45° - areia e brita comerciais - alas esconsas</v>
          </cell>
          <cell r="C1308" t="str">
            <v>un</v>
          </cell>
          <cell r="D1308" t="str">
            <v>DNIT 026/2004-ES</v>
          </cell>
        </row>
        <row r="1309">
          <cell r="A1309">
            <v>804400</v>
          </cell>
          <cell r="B1309" t="str">
            <v>Boca BSTC D = 1,20 m - esconsidade 0° - areia extraída e brita produzida - alas esconsas</v>
          </cell>
          <cell r="C1309" t="str">
            <v>un</v>
          </cell>
          <cell r="D1309" t="str">
            <v>DNIT 026/2004-ES</v>
          </cell>
        </row>
        <row r="1310">
          <cell r="A1310">
            <v>804401</v>
          </cell>
          <cell r="B1310" t="str">
            <v>Boca BSTC D = 1,20 m - esconsidade 0° - areia e brita comerciais - alas esconsas</v>
          </cell>
          <cell r="C1310" t="str">
            <v>un</v>
          </cell>
          <cell r="D1310" t="str">
            <v>DNIT 026/2004-ES</v>
          </cell>
        </row>
        <row r="1311">
          <cell r="A1311">
            <v>804402</v>
          </cell>
          <cell r="B1311" t="str">
            <v>Boca BSTC D = 1,20 m - esconsidade 15° - areia extraída e brita produzida - alas esconsas</v>
          </cell>
          <cell r="C1311" t="str">
            <v>un</v>
          </cell>
          <cell r="D1311" t="str">
            <v>DNIT 026/2004-ES</v>
          </cell>
        </row>
        <row r="1312">
          <cell r="A1312">
            <v>804403</v>
          </cell>
          <cell r="B1312" t="str">
            <v>Boca BSTC D = 1,20 m - esconsidade 15° - areia e brita comerciais - alas esconsas</v>
          </cell>
          <cell r="C1312" t="str">
            <v>un</v>
          </cell>
          <cell r="D1312" t="str">
            <v>DNIT 026/2004-ES</v>
          </cell>
        </row>
        <row r="1313">
          <cell r="A1313">
            <v>804404</v>
          </cell>
          <cell r="B1313" t="str">
            <v>Boca BSTC D = 1,20 m - esconsidade 30° - areia extraída e brita produzida - alas esconsas</v>
          </cell>
          <cell r="C1313" t="str">
            <v>un</v>
          </cell>
          <cell r="D1313" t="str">
            <v>DNIT 026/2004-ES</v>
          </cell>
        </row>
        <row r="1314">
          <cell r="A1314">
            <v>804405</v>
          </cell>
          <cell r="B1314" t="str">
            <v>Boca BSTC D = 1,20 m - esconsidade 30° - areia e brita comerciais - alas esconsas</v>
          </cell>
          <cell r="C1314" t="str">
            <v>un</v>
          </cell>
          <cell r="D1314" t="str">
            <v>DNIT 026/2004-ES</v>
          </cell>
        </row>
        <row r="1315">
          <cell r="A1315">
            <v>804406</v>
          </cell>
          <cell r="B1315" t="str">
            <v>Boca BSTC D = 1,20 m - esconsidade 45° - areia extraída e brita produzida - alas esconsas</v>
          </cell>
          <cell r="C1315" t="str">
            <v>un</v>
          </cell>
          <cell r="D1315" t="str">
            <v>DNIT 026/2004-ES</v>
          </cell>
        </row>
        <row r="1316">
          <cell r="A1316">
            <v>804407</v>
          </cell>
          <cell r="B1316" t="str">
            <v>Boca BSTC D = 1,20 m - esconsidade 45° - areia e brita comerciais - alas esconsas</v>
          </cell>
          <cell r="C1316" t="str">
            <v>un</v>
          </cell>
          <cell r="D1316" t="str">
            <v>DNIT 026/2004-ES</v>
          </cell>
        </row>
        <row r="1317">
          <cell r="A1317">
            <v>804408</v>
          </cell>
          <cell r="B1317" t="str">
            <v>Boca BSTC D = 1,50 m - esconsidade 0° - areia extraída e brita produzida - alas esconsas</v>
          </cell>
          <cell r="C1317" t="str">
            <v>un</v>
          </cell>
          <cell r="D1317" t="str">
            <v>DNIT 026/2004-ES</v>
          </cell>
        </row>
        <row r="1318">
          <cell r="A1318">
            <v>804409</v>
          </cell>
          <cell r="B1318" t="str">
            <v>Boca BSTC D = 1,50 m - esconsidade 0° - areia e brita comerciais - alas esconsas</v>
          </cell>
          <cell r="C1318" t="str">
            <v>un</v>
          </cell>
          <cell r="D1318" t="str">
            <v>DNIT 026/2004-ES</v>
          </cell>
        </row>
        <row r="1319">
          <cell r="A1319">
            <v>804410</v>
          </cell>
          <cell r="B1319" t="str">
            <v>Boca BSTC D = 1,50 m - esconsidade 15° - areia extraída e brita produzida - alas esconsas</v>
          </cell>
          <cell r="C1319" t="str">
            <v>un</v>
          </cell>
          <cell r="D1319" t="str">
            <v>DNIT 026/2004-ES</v>
          </cell>
        </row>
        <row r="1320">
          <cell r="A1320">
            <v>804411</v>
          </cell>
          <cell r="B1320" t="str">
            <v>Boca BSTC D = 1,50 m - esconsidade 15° - areia e brita comerciais - alas esconsas</v>
          </cell>
          <cell r="C1320" t="str">
            <v>un</v>
          </cell>
          <cell r="D1320" t="str">
            <v>DNIT 026/2004-ES</v>
          </cell>
        </row>
        <row r="1321">
          <cell r="A1321">
            <v>804412</v>
          </cell>
          <cell r="B1321" t="str">
            <v>Boca BSTC D = 1,50 m - esconsidade 30° - areia extraída e brita produzida - alas esconsas</v>
          </cell>
          <cell r="C1321" t="str">
            <v>un</v>
          </cell>
          <cell r="D1321" t="str">
            <v>DNIT 026/2004-ES</v>
          </cell>
        </row>
        <row r="1322">
          <cell r="A1322">
            <v>804413</v>
          </cell>
          <cell r="B1322" t="str">
            <v>Boca BSTC D = 1,50 m - esconsidade 30° - areia e brita comerciais - alas esconsas</v>
          </cell>
          <cell r="C1322" t="str">
            <v>un</v>
          </cell>
          <cell r="D1322" t="str">
            <v>DNIT 026/2004-ES</v>
          </cell>
        </row>
        <row r="1323">
          <cell r="A1323">
            <v>804414</v>
          </cell>
          <cell r="B1323" t="str">
            <v>Boca BSTC D = 1,50 m - esconsidade 45° - areia extraída e brita produzida - alas esconsas</v>
          </cell>
          <cell r="C1323" t="str">
            <v>un</v>
          </cell>
          <cell r="D1323" t="str">
            <v>DNIT 026/2004-ES</v>
          </cell>
        </row>
        <row r="1324">
          <cell r="A1324">
            <v>804415</v>
          </cell>
          <cell r="B1324" t="str">
            <v>Boca BSTC D = 1,50 m - esconsidade 45° - areia e brita comerciais - alas esconsas</v>
          </cell>
          <cell r="C1324" t="str">
            <v>un</v>
          </cell>
          <cell r="D1324" t="str">
            <v>DNIT 026/2004-ES</v>
          </cell>
        </row>
        <row r="1325">
          <cell r="A1325">
            <v>804416</v>
          </cell>
          <cell r="B1325" t="str">
            <v>Boca BDTC D = 1,00 m - esconsidade 0° - areia extraída e brita produzida - alas esconsas</v>
          </cell>
          <cell r="C1325" t="str">
            <v>un</v>
          </cell>
          <cell r="D1325" t="str">
            <v>DNIT 026/2004-ES</v>
          </cell>
        </row>
        <row r="1326">
          <cell r="A1326">
            <v>804417</v>
          </cell>
          <cell r="B1326" t="str">
            <v>Boca BDTC D = 1,00 m - esconsidade 0° - areia e brita comerciais - alas esconsas</v>
          </cell>
          <cell r="C1326" t="str">
            <v>un</v>
          </cell>
          <cell r="D1326" t="str">
            <v>DNIT 026/2004-ES</v>
          </cell>
        </row>
        <row r="1327">
          <cell r="A1327">
            <v>804418</v>
          </cell>
          <cell r="B1327" t="str">
            <v>Boca BDTC D = 1,00 m - esconsidade 15° - areia extraída e brita produzida - alas esconsas</v>
          </cell>
          <cell r="C1327" t="str">
            <v>un</v>
          </cell>
          <cell r="D1327" t="str">
            <v>DNIT 026/2004-ES</v>
          </cell>
        </row>
        <row r="1328">
          <cell r="A1328">
            <v>804419</v>
          </cell>
          <cell r="B1328" t="str">
            <v>Boca BDTC D = 1,00 m - esconsidade 15° - areia e brita comerciais - alas esconsas</v>
          </cell>
          <cell r="C1328" t="str">
            <v>un</v>
          </cell>
          <cell r="D1328" t="str">
            <v>DNIT 026/2004-ES</v>
          </cell>
        </row>
        <row r="1329">
          <cell r="A1329">
            <v>804420</v>
          </cell>
          <cell r="B1329" t="str">
            <v>Boca BDTC D = 1,00 m - esconsidade 30° - areia extraída e brita produzida - alas esconsas</v>
          </cell>
          <cell r="C1329" t="str">
            <v>un</v>
          </cell>
          <cell r="D1329" t="str">
            <v>DNIT 026/2004-ES</v>
          </cell>
        </row>
        <row r="1330">
          <cell r="A1330">
            <v>804421</v>
          </cell>
          <cell r="B1330" t="str">
            <v>Boca BDTC D = 1,00 m - esconsidade 30° - areia e brita comerciais - alas esconsas</v>
          </cell>
          <cell r="C1330" t="str">
            <v>un</v>
          </cell>
          <cell r="D1330" t="str">
            <v>DNIT 026/2004-ES</v>
          </cell>
        </row>
        <row r="1331">
          <cell r="A1331">
            <v>804422</v>
          </cell>
          <cell r="B1331" t="str">
            <v>Boca BDTC D = 1,00 m - esconsidade 45° - areia extraída e brita produzida - alas esconsas</v>
          </cell>
          <cell r="C1331" t="str">
            <v>un</v>
          </cell>
          <cell r="D1331" t="str">
            <v>DNIT 026/2004-ES</v>
          </cell>
        </row>
        <row r="1332">
          <cell r="A1332">
            <v>804423</v>
          </cell>
          <cell r="B1332" t="str">
            <v>Boca BDTC D = 1,00 m - esconsidade 45° - areia e brita comerciais - alas esconsas</v>
          </cell>
          <cell r="C1332" t="str">
            <v>un</v>
          </cell>
          <cell r="D1332" t="str">
            <v>DNIT 026/2004-ES</v>
          </cell>
        </row>
        <row r="1333">
          <cell r="A1333">
            <v>804424</v>
          </cell>
          <cell r="B1333" t="str">
            <v>Boca BDTC D = 1,20 m - esconsidade 0° - areia extraída e brita produzida - alas esconsas</v>
          </cell>
          <cell r="C1333" t="str">
            <v>un</v>
          </cell>
          <cell r="D1333" t="str">
            <v>DNIT 026/2004-ES</v>
          </cell>
        </row>
        <row r="1334">
          <cell r="A1334">
            <v>804425</v>
          </cell>
          <cell r="B1334" t="str">
            <v>Boca BDTC D = 1,20 m - esconsidade 0° - areia e brita comerciais - alas esconsas</v>
          </cell>
          <cell r="C1334" t="str">
            <v>un</v>
          </cell>
          <cell r="D1334" t="str">
            <v>DNIT 026/2004-ES</v>
          </cell>
        </row>
        <row r="1335">
          <cell r="A1335">
            <v>804426</v>
          </cell>
          <cell r="B1335" t="str">
            <v>Boca BDTC D = 1,20 m - esconsidade 15° - areia extraída e brita produzida - alas esconsas</v>
          </cell>
          <cell r="C1335" t="str">
            <v>un</v>
          </cell>
          <cell r="D1335" t="str">
            <v>DNIT 026/2004-ES</v>
          </cell>
        </row>
        <row r="1336">
          <cell r="A1336">
            <v>804427</v>
          </cell>
          <cell r="B1336" t="str">
            <v>Boca BDTC D = 1,20 m - esconsidade 15° - areia e brita comerciais - alas esconsas</v>
          </cell>
          <cell r="C1336" t="str">
            <v>un</v>
          </cell>
          <cell r="D1336" t="str">
            <v>DNIT 026/2004-ES</v>
          </cell>
        </row>
        <row r="1337">
          <cell r="A1337">
            <v>804428</v>
          </cell>
          <cell r="B1337" t="str">
            <v>Boca BDTC D = 1,20 m - esconsidade 30° - areia extraída e brita produzida - alas esconsas</v>
          </cell>
          <cell r="C1337" t="str">
            <v>un</v>
          </cell>
          <cell r="D1337" t="str">
            <v>DNIT 026/2004-ES</v>
          </cell>
        </row>
        <row r="1338">
          <cell r="A1338">
            <v>804429</v>
          </cell>
          <cell r="B1338" t="str">
            <v>Boca BDTC D = 1,20 m - esconsidade 30° - areia e brita comerciais - alas esconsas</v>
          </cell>
          <cell r="C1338" t="str">
            <v>un</v>
          </cell>
          <cell r="D1338" t="str">
            <v>DNIT 026/2004-ES</v>
          </cell>
        </row>
        <row r="1339">
          <cell r="A1339">
            <v>804430</v>
          </cell>
          <cell r="B1339" t="str">
            <v>Boca BDTC D = 1,20 m - esconsidade 45° - areia extraída e brita produzida - alas esconsas</v>
          </cell>
          <cell r="C1339" t="str">
            <v>un</v>
          </cell>
          <cell r="D1339" t="str">
            <v>DNIT 026/2004-ES</v>
          </cell>
        </row>
        <row r="1340">
          <cell r="A1340">
            <v>804431</v>
          </cell>
          <cell r="B1340" t="str">
            <v>Boca BDTC D = 1,20 m - esconsidade 45° - areia e brita comerciais - alas esconsas</v>
          </cell>
          <cell r="C1340" t="str">
            <v>un</v>
          </cell>
          <cell r="D1340" t="str">
            <v>DNIT 026/2004-ES</v>
          </cell>
        </row>
        <row r="1341">
          <cell r="A1341">
            <v>804432</v>
          </cell>
          <cell r="B1341" t="str">
            <v>Boca BDTC D = 1,50 m - esconsidade 0° - areia extraída e brita produzida - alas esconsas</v>
          </cell>
          <cell r="C1341" t="str">
            <v>un</v>
          </cell>
          <cell r="D1341" t="str">
            <v>DNIT 026/2004-ES</v>
          </cell>
        </row>
        <row r="1342">
          <cell r="A1342">
            <v>804433</v>
          </cell>
          <cell r="B1342" t="str">
            <v>Boca BDTC D = 1,50 m - esconsidade 0° - areia e brita comerciais - alas esconsas</v>
          </cell>
          <cell r="C1342" t="str">
            <v>un</v>
          </cell>
          <cell r="D1342" t="str">
            <v>DNIT 026/2004-ES</v>
          </cell>
        </row>
        <row r="1343">
          <cell r="A1343">
            <v>804434</v>
          </cell>
          <cell r="B1343" t="str">
            <v>Boca BDTC D = 1,50 m - esconsidade 15° - areia extraída e brita produzida - alas esconsas</v>
          </cell>
          <cell r="C1343" t="str">
            <v>un</v>
          </cell>
          <cell r="D1343" t="str">
            <v>DNIT 026/2004-ES</v>
          </cell>
        </row>
        <row r="1344">
          <cell r="A1344">
            <v>804435</v>
          </cell>
          <cell r="B1344" t="str">
            <v>Boca BDTC D = 1,50 m - esconsidade 15° - areia e brita comerciais - alas esconsas</v>
          </cell>
          <cell r="C1344" t="str">
            <v>un</v>
          </cell>
          <cell r="D1344" t="str">
            <v>DNIT 026/2004-ES</v>
          </cell>
        </row>
        <row r="1345">
          <cell r="A1345">
            <v>804436</v>
          </cell>
          <cell r="B1345" t="str">
            <v>Boca BDTC D = 1,50 m - esconsidade 30° - areia extraída e brita produzida - alas esconsas</v>
          </cell>
          <cell r="C1345" t="str">
            <v>un</v>
          </cell>
          <cell r="D1345" t="str">
            <v>DNIT 026/2004-ES</v>
          </cell>
        </row>
        <row r="1346">
          <cell r="A1346">
            <v>804437</v>
          </cell>
          <cell r="B1346" t="str">
            <v>Boca BDTC D = 1,50 m - esconsidade 30° - areia e brita comerciais - alas esconsas</v>
          </cell>
          <cell r="C1346" t="str">
            <v>un</v>
          </cell>
          <cell r="D1346" t="str">
            <v>DNIT 026/2004-ES</v>
          </cell>
        </row>
        <row r="1347">
          <cell r="A1347">
            <v>804438</v>
          </cell>
          <cell r="B1347" t="str">
            <v>Boca BDTC D = 1,50 m - esconsidade 45° - areia extraída e brita produzida - alas esconsas</v>
          </cell>
          <cell r="C1347" t="str">
            <v>un</v>
          </cell>
          <cell r="D1347" t="str">
            <v>DNIT 026/2004-ES</v>
          </cell>
        </row>
        <row r="1348">
          <cell r="A1348">
            <v>804439</v>
          </cell>
          <cell r="B1348" t="str">
            <v>Boca BDTC D = 1,50 m - esconsidade 45° - areia e brita comerciais - alas esconsas</v>
          </cell>
          <cell r="C1348" t="str">
            <v>un</v>
          </cell>
          <cell r="D1348" t="str">
            <v>DNIT 026/2004-ES</v>
          </cell>
        </row>
        <row r="1349">
          <cell r="A1349">
            <v>804440</v>
          </cell>
          <cell r="B1349" t="str">
            <v>Boca BTTC D = 1,00 m - esconsidade 0° - areia extraída e brita produzida - alas esconsas</v>
          </cell>
          <cell r="C1349" t="str">
            <v>un</v>
          </cell>
          <cell r="D1349" t="str">
            <v>DNIT 026/2004-ES</v>
          </cell>
        </row>
        <row r="1350">
          <cell r="A1350">
            <v>804441</v>
          </cell>
          <cell r="B1350" t="str">
            <v>Boca BTTC D = 1,00 m - esconsidade 0° - areia e brita comerciais - alas esconsas</v>
          </cell>
          <cell r="C1350" t="str">
            <v>un</v>
          </cell>
          <cell r="D1350" t="str">
            <v>DNIT 026/2004-ES</v>
          </cell>
        </row>
        <row r="1351">
          <cell r="A1351">
            <v>804442</v>
          </cell>
          <cell r="B1351" t="str">
            <v>Boca BTTC D = 1,00 m - esconsidade 15° - areia extraída e brita produzida - alas esconsas</v>
          </cell>
          <cell r="C1351" t="str">
            <v>un</v>
          </cell>
          <cell r="D1351" t="str">
            <v>DNIT 026/2004-ES</v>
          </cell>
        </row>
        <row r="1352">
          <cell r="A1352">
            <v>804443</v>
          </cell>
          <cell r="B1352" t="str">
            <v>Boca BTTC D = 1,00 m - esconsidade 15° - areia e brita comerciais - alas esconsas</v>
          </cell>
          <cell r="C1352" t="str">
            <v>un</v>
          </cell>
          <cell r="D1352" t="str">
            <v>DNIT 026/2004-ES</v>
          </cell>
        </row>
        <row r="1353">
          <cell r="A1353">
            <v>804444</v>
          </cell>
          <cell r="B1353" t="str">
            <v>Boca BTTC D = 1,00 m - esconsidade 30° - areia extraída e brita produzida - alas esconsas</v>
          </cell>
          <cell r="C1353" t="str">
            <v>un</v>
          </cell>
          <cell r="D1353" t="str">
            <v>DNIT 026/2004-ES</v>
          </cell>
        </row>
        <row r="1354">
          <cell r="A1354">
            <v>804445</v>
          </cell>
          <cell r="B1354" t="str">
            <v>Boca BTTC D = 1,00 m - esconsidade 30° - areia e brita comerciais - alas esconsas</v>
          </cell>
          <cell r="C1354" t="str">
            <v>un</v>
          </cell>
          <cell r="D1354" t="str">
            <v>DNIT 026/2004-ES</v>
          </cell>
        </row>
        <row r="1355">
          <cell r="A1355">
            <v>804446</v>
          </cell>
          <cell r="B1355" t="str">
            <v>Boca BTTC D = 1,00 m - esconsidade 45° - areia extraída e brita produzida - alas esconsas</v>
          </cell>
          <cell r="C1355" t="str">
            <v>un</v>
          </cell>
          <cell r="D1355" t="str">
            <v>DNIT 026/2004-ES</v>
          </cell>
        </row>
        <row r="1356">
          <cell r="A1356">
            <v>804447</v>
          </cell>
          <cell r="B1356" t="str">
            <v>Boca BTTC D = 1,00 m - esconsidade 45° - areia e brita comerciais - alas esconsas</v>
          </cell>
          <cell r="C1356" t="str">
            <v>un</v>
          </cell>
          <cell r="D1356" t="str">
            <v>DNIT 026/2004-ES</v>
          </cell>
        </row>
        <row r="1357">
          <cell r="A1357">
            <v>804448</v>
          </cell>
          <cell r="B1357" t="str">
            <v>Boca BTTC D = 1,20 m - esconsidade 0° - areia extraída e brita produzida - alas esconsas</v>
          </cell>
          <cell r="C1357" t="str">
            <v>un</v>
          </cell>
          <cell r="D1357" t="str">
            <v>DNIT 026/2004-ES</v>
          </cell>
        </row>
        <row r="1358">
          <cell r="A1358">
            <v>804449</v>
          </cell>
          <cell r="B1358" t="str">
            <v>Boca BTTC D = 1,20 m - esconsidade 0° - areia e brita comerciais - alas esconsas</v>
          </cell>
          <cell r="C1358" t="str">
            <v>un</v>
          </cell>
          <cell r="D1358" t="str">
            <v>DNIT 026/2004-ES</v>
          </cell>
        </row>
        <row r="1359">
          <cell r="A1359">
            <v>804450</v>
          </cell>
          <cell r="B1359" t="str">
            <v>Boca BTTC D = 1,20 m - esconsidade 15° - areia extraída e brita produzida - alas esconsas</v>
          </cell>
          <cell r="C1359" t="str">
            <v>un</v>
          </cell>
          <cell r="D1359" t="str">
            <v>DNIT 026/2004-ES</v>
          </cell>
        </row>
        <row r="1360">
          <cell r="A1360">
            <v>804451</v>
          </cell>
          <cell r="B1360" t="str">
            <v>Boca BTTC D = 1,20 m - esconsidade 15° - areia e brita comerciais - alas esconsas</v>
          </cell>
          <cell r="C1360" t="str">
            <v>un</v>
          </cell>
          <cell r="D1360" t="str">
            <v>DNIT 026/2004-ES</v>
          </cell>
        </row>
        <row r="1361">
          <cell r="A1361">
            <v>804452</v>
          </cell>
          <cell r="B1361" t="str">
            <v>Boca BTTC D = 1,20 m - esconsidade 30° - areia extraída e brita produzida - alas esconsas</v>
          </cell>
          <cell r="C1361" t="str">
            <v>un</v>
          </cell>
          <cell r="D1361" t="str">
            <v>DNIT 026/2004-ES</v>
          </cell>
        </row>
        <row r="1362">
          <cell r="A1362">
            <v>804453</v>
          </cell>
          <cell r="B1362" t="str">
            <v>Boca BTTC D = 1,20 m - esconsidade 30° - areia e brita comerciais - alas esconsas</v>
          </cell>
          <cell r="C1362" t="str">
            <v>un</v>
          </cell>
          <cell r="D1362" t="str">
            <v>DNIT 026/2004-ES</v>
          </cell>
        </row>
        <row r="1363">
          <cell r="A1363">
            <v>804454</v>
          </cell>
          <cell r="B1363" t="str">
            <v>Boca BTTC D = 1,20 m - esconsidade 45° - areia extraída e brita produzida - alas esconsas</v>
          </cell>
          <cell r="C1363" t="str">
            <v>un</v>
          </cell>
          <cell r="D1363" t="str">
            <v>DNIT 026/2004-ES</v>
          </cell>
        </row>
        <row r="1364">
          <cell r="A1364">
            <v>804455</v>
          </cell>
          <cell r="B1364" t="str">
            <v>Boca BTTC D = 1,20 m - esconsidade 45° - areia e brita comerciais - alas esconsas</v>
          </cell>
          <cell r="C1364" t="str">
            <v>un</v>
          </cell>
          <cell r="D1364" t="str">
            <v>DNIT 026/2004-ES</v>
          </cell>
        </row>
        <row r="1365">
          <cell r="A1365">
            <v>804456</v>
          </cell>
          <cell r="B1365" t="str">
            <v>Boca BTTC D = 1,50 m - esconsidade 0° - areia extraída e brita produzida - alas esconsas</v>
          </cell>
          <cell r="C1365" t="str">
            <v>un</v>
          </cell>
          <cell r="D1365" t="str">
            <v>DNIT 026/2004-ES</v>
          </cell>
        </row>
        <row r="1366">
          <cell r="A1366">
            <v>804457</v>
          </cell>
          <cell r="B1366" t="str">
            <v>Boca BTTC D = 1,50 m - esconsidade 0° - areia e brita comerciais - alas esconsas</v>
          </cell>
          <cell r="C1366" t="str">
            <v>un</v>
          </cell>
          <cell r="D1366" t="str">
            <v>DNIT 026/2004-ES</v>
          </cell>
        </row>
        <row r="1367">
          <cell r="A1367">
            <v>804458</v>
          </cell>
          <cell r="B1367" t="str">
            <v>Boca BTTC D = 1,50 m - esconsidade 15° - areia extraída e brita produzida - alas esconsas</v>
          </cell>
          <cell r="C1367" t="str">
            <v>un</v>
          </cell>
          <cell r="D1367" t="str">
            <v>DNIT 026/2004-ES</v>
          </cell>
        </row>
        <row r="1368">
          <cell r="A1368">
            <v>804459</v>
          </cell>
          <cell r="B1368" t="str">
            <v>Boca BTTC D = 1,50 m - esconsidade 15° - areia e brita comerciais - alas esconsas</v>
          </cell>
          <cell r="C1368" t="str">
            <v>un</v>
          </cell>
          <cell r="D1368" t="str">
            <v>DNIT 026/2004-ES</v>
          </cell>
        </row>
        <row r="1369">
          <cell r="A1369">
            <v>804460</v>
          </cell>
          <cell r="B1369" t="str">
            <v>Boca BTTC D = 1,50 m - esconsidade 30° - areia extraída e brita produzida - alas esconsas</v>
          </cell>
          <cell r="C1369" t="str">
            <v>un</v>
          </cell>
          <cell r="D1369" t="str">
            <v>DNIT 026/2004-ES</v>
          </cell>
        </row>
        <row r="1370">
          <cell r="A1370">
            <v>804461</v>
          </cell>
          <cell r="B1370" t="str">
            <v>Boca BTTC D = 1,50 m - esconsidade 30° - areia e brita comerciais - alas esconsas</v>
          </cell>
          <cell r="C1370" t="str">
            <v>un</v>
          </cell>
          <cell r="D1370" t="str">
            <v>DNIT 026/2004-ES</v>
          </cell>
        </row>
        <row r="1371">
          <cell r="A1371">
            <v>804462</v>
          </cell>
          <cell r="B1371" t="str">
            <v>Boca BTTC D = 1,50 m - esconsidade 45° - areia extraída e brita produzida - alas esconsas</v>
          </cell>
          <cell r="C1371" t="str">
            <v>un</v>
          </cell>
          <cell r="D1371" t="str">
            <v>DNIT 026/2004-ES</v>
          </cell>
        </row>
        <row r="1372">
          <cell r="A1372">
            <v>804463</v>
          </cell>
          <cell r="B1372" t="str">
            <v>Boca BTTC D = 1,50 m - esconsidade 45° - areia e brita comerciais - alas esconsas</v>
          </cell>
          <cell r="C1372" t="str">
            <v>un</v>
          </cell>
          <cell r="D1372" t="str">
            <v>DNIT 026/2004-ES</v>
          </cell>
        </row>
        <row r="1373">
          <cell r="A1373">
            <v>804464</v>
          </cell>
          <cell r="B1373" t="str">
            <v>Confecção de tubos de concreto armado D = 0,60m PA-1 - areia extraída e brita produzida</v>
          </cell>
          <cell r="C1373" t="str">
            <v>m</v>
          </cell>
          <cell r="D1373" t="str">
            <v>NBR 8890/2007</v>
          </cell>
        </row>
        <row r="1374">
          <cell r="A1374">
            <v>804465</v>
          </cell>
          <cell r="B1374" t="str">
            <v>Confecção de tubos de concreto armado D = 0,60m PA-1 - areia e brita comerciais</v>
          </cell>
          <cell r="C1374" t="str">
            <v>m</v>
          </cell>
          <cell r="D1374" t="str">
            <v>NBR 8890/2007</v>
          </cell>
        </row>
        <row r="1375">
          <cell r="A1375">
            <v>804466</v>
          </cell>
          <cell r="B1375" t="str">
            <v>Confecção de tubos de concreto armado D = 0,80m PA-1 - areia extraída e brita produzida</v>
          </cell>
          <cell r="C1375" t="str">
            <v>m</v>
          </cell>
          <cell r="D1375" t="str">
            <v>NBR 8890/2007</v>
          </cell>
        </row>
        <row r="1376">
          <cell r="A1376">
            <v>804467</v>
          </cell>
          <cell r="B1376" t="str">
            <v>Confecção de tubos de concreto armado D = 0,80m PA-1 - areia e brita comerciais</v>
          </cell>
          <cell r="C1376" t="str">
            <v>m</v>
          </cell>
          <cell r="D1376" t="str">
            <v>NBR 8890/2007</v>
          </cell>
        </row>
        <row r="1377">
          <cell r="A1377">
            <v>804468</v>
          </cell>
          <cell r="B1377" t="str">
            <v>Confecção de tubos de concreto armado D = 1,00 m PA-1 - areia extraída e brita produzida</v>
          </cell>
          <cell r="C1377" t="str">
            <v>m</v>
          </cell>
          <cell r="D1377" t="str">
            <v>NBR 8890/2007</v>
          </cell>
        </row>
        <row r="1378">
          <cell r="A1378">
            <v>804469</v>
          </cell>
          <cell r="B1378" t="str">
            <v>Confecção de tubos de concreto armado D = 1,00 m PA-1 - areia e brita comerciais</v>
          </cell>
          <cell r="C1378" t="str">
            <v>m</v>
          </cell>
          <cell r="D1378" t="str">
            <v>NBR 8890/2007</v>
          </cell>
        </row>
        <row r="1379">
          <cell r="A1379">
            <v>804470</v>
          </cell>
          <cell r="B1379" t="str">
            <v>Confecção de tubos de concreto armado D = 1,20 m PA-1 - areia extraída e brita produzida</v>
          </cell>
          <cell r="C1379" t="str">
            <v>m</v>
          </cell>
          <cell r="D1379" t="str">
            <v>NBR 8890/2007</v>
          </cell>
        </row>
        <row r="1380">
          <cell r="A1380">
            <v>804471</v>
          </cell>
          <cell r="B1380" t="str">
            <v>Confecção de tubos de concreto armado D = 1,20 m PA-1 - areia e brita comerciais</v>
          </cell>
          <cell r="C1380" t="str">
            <v>m</v>
          </cell>
          <cell r="D1380" t="str">
            <v>NBR 8890/2007</v>
          </cell>
        </row>
        <row r="1381">
          <cell r="A1381">
            <v>804472</v>
          </cell>
          <cell r="B1381" t="str">
            <v>Confecção de tubos de concreto armado D = 1,50 m PA-1 - areia extraída e brita produzida</v>
          </cell>
          <cell r="C1381" t="str">
            <v>m</v>
          </cell>
          <cell r="D1381" t="str">
            <v>NBR 8890/2007</v>
          </cell>
        </row>
        <row r="1382">
          <cell r="A1382">
            <v>804473</v>
          </cell>
          <cell r="B1382" t="str">
            <v>Confecção de tubos de concreto armado D = 1,50 m PA-1 - areia e brita comerciais</v>
          </cell>
          <cell r="C1382" t="str">
            <v>m</v>
          </cell>
          <cell r="D1382" t="str">
            <v>NBR 8890/2007</v>
          </cell>
        </row>
        <row r="1383">
          <cell r="A1383">
            <v>804474</v>
          </cell>
          <cell r="B1383" t="str">
            <v>Confecção de tubos de concreto armado D = 0,60m PA-2 - areia extraída e brita produzida</v>
          </cell>
          <cell r="C1383" t="str">
            <v>m</v>
          </cell>
          <cell r="D1383" t="str">
            <v>NBR 8890/2007</v>
          </cell>
        </row>
        <row r="1384">
          <cell r="A1384">
            <v>804475</v>
          </cell>
          <cell r="B1384" t="str">
            <v>Confecção de tubos de concreto armado D = 0,60m PA-2 - areia e brita comerciais</v>
          </cell>
          <cell r="C1384" t="str">
            <v>m</v>
          </cell>
          <cell r="D1384" t="str">
            <v>NBR 8890/2007</v>
          </cell>
        </row>
        <row r="1385">
          <cell r="A1385">
            <v>804476</v>
          </cell>
          <cell r="B1385" t="str">
            <v>Confecção de tubos de concreto armado D = 0,80m PA-2 - areia extraída e brita produzida</v>
          </cell>
          <cell r="C1385" t="str">
            <v>m</v>
          </cell>
          <cell r="D1385" t="str">
            <v>NBR 8890/2007</v>
          </cell>
        </row>
        <row r="1386">
          <cell r="A1386">
            <v>804477</v>
          </cell>
          <cell r="B1386" t="str">
            <v>Confecção de tubos de concreto armado D = 0,80m PA-2 - areia e brita comerciais</v>
          </cell>
          <cell r="C1386" t="str">
            <v>m</v>
          </cell>
          <cell r="D1386" t="str">
            <v>NBR 8890/2007</v>
          </cell>
        </row>
        <row r="1387">
          <cell r="A1387">
            <v>804478</v>
          </cell>
          <cell r="B1387" t="str">
            <v>Confecção de tubos de concreto armado D = 1,00 m PA-2 - areia extraída e brita produzida</v>
          </cell>
          <cell r="C1387" t="str">
            <v>m</v>
          </cell>
          <cell r="D1387" t="str">
            <v>NBR 8890/2007</v>
          </cell>
        </row>
        <row r="1388">
          <cell r="A1388">
            <v>804479</v>
          </cell>
          <cell r="B1388" t="str">
            <v>Confecção de tubos de concreto armado D = 1,00 m PA-2 - areia e brita comerciais</v>
          </cell>
          <cell r="C1388" t="str">
            <v>m</v>
          </cell>
          <cell r="D1388" t="str">
            <v>NBR 8890/2007</v>
          </cell>
        </row>
        <row r="1389">
          <cell r="A1389">
            <v>804480</v>
          </cell>
          <cell r="B1389" t="str">
            <v>Confecção de tubos de concreto armado D = 1,20 m PA-2 - areia extraída e brita produzida</v>
          </cell>
          <cell r="C1389" t="str">
            <v>m</v>
          </cell>
          <cell r="D1389" t="str">
            <v>NBR 8890/2007</v>
          </cell>
        </row>
        <row r="1390">
          <cell r="A1390">
            <v>804481</v>
          </cell>
          <cell r="B1390" t="str">
            <v>Confecção de tubos de concreto armado D = 1,20 m PA-2 - areia e brita comerciais</v>
          </cell>
          <cell r="C1390" t="str">
            <v>m</v>
          </cell>
          <cell r="D1390" t="str">
            <v>NBR 8890/2007</v>
          </cell>
        </row>
        <row r="1391">
          <cell r="A1391">
            <v>804482</v>
          </cell>
          <cell r="B1391" t="str">
            <v>Confecção de tubos de concreto armado D = 1,50 m PA-2 - areia extraída e brita produzida</v>
          </cell>
          <cell r="C1391" t="str">
            <v>m</v>
          </cell>
          <cell r="D1391" t="str">
            <v>NBR 8890/2007</v>
          </cell>
        </row>
        <row r="1392">
          <cell r="A1392">
            <v>804483</v>
          </cell>
          <cell r="B1392" t="str">
            <v>Confecção de tubos de concreto armado D = 1,50 m PA-2 - areia e brita comerciais</v>
          </cell>
          <cell r="C1392" t="str">
            <v>m</v>
          </cell>
          <cell r="D1392" t="str">
            <v>NBR 8890/2007</v>
          </cell>
        </row>
        <row r="1393">
          <cell r="A1393">
            <v>804484</v>
          </cell>
          <cell r="B1393" t="str">
            <v>Confecção de tubos de concreto armado D = 0,60m PA-3 - areia extraída e brita produzida</v>
          </cell>
          <cell r="C1393" t="str">
            <v>m</v>
          </cell>
          <cell r="D1393" t="str">
            <v>NBR 8890/2007</v>
          </cell>
        </row>
        <row r="1394">
          <cell r="A1394">
            <v>804485</v>
          </cell>
          <cell r="B1394" t="str">
            <v>Confecção de tubos de concreto armado D = 0,60m PA-3 - areia e brita comerciais</v>
          </cell>
          <cell r="C1394" t="str">
            <v>m</v>
          </cell>
          <cell r="D1394" t="str">
            <v>NBR 8890/2007</v>
          </cell>
        </row>
        <row r="1395">
          <cell r="A1395">
            <v>804486</v>
          </cell>
          <cell r="B1395" t="str">
            <v>Confecção de tubos de concreto armado D = 0,80m PA-3 - areia extraída e brita produzida</v>
          </cell>
          <cell r="C1395" t="str">
            <v>m</v>
          </cell>
          <cell r="D1395" t="str">
            <v>NBR 8890/2007</v>
          </cell>
        </row>
        <row r="1396">
          <cell r="A1396">
            <v>804487</v>
          </cell>
          <cell r="B1396" t="str">
            <v>Confecção de tubos de concreto armado D = 0,80m PA-3 - areia e brita comerciais</v>
          </cell>
          <cell r="C1396" t="str">
            <v>m</v>
          </cell>
          <cell r="D1396" t="str">
            <v>NBR 8890/2007</v>
          </cell>
        </row>
        <row r="1397">
          <cell r="A1397">
            <v>804488</v>
          </cell>
          <cell r="B1397" t="str">
            <v>Confecção de tubos de concreto armado D = 1,00 m PA-3 - areia extraída e brita produzida</v>
          </cell>
          <cell r="C1397" t="str">
            <v>m</v>
          </cell>
          <cell r="D1397" t="str">
            <v>NBR 8890/2007</v>
          </cell>
        </row>
        <row r="1398">
          <cell r="A1398">
            <v>804489</v>
          </cell>
          <cell r="B1398" t="str">
            <v>Confecção de tubos de concreto armado D = 1,00 m PA-3 - areia e brita comerciais</v>
          </cell>
          <cell r="C1398" t="str">
            <v>m</v>
          </cell>
          <cell r="D1398" t="str">
            <v>NBR 8890/2007</v>
          </cell>
        </row>
        <row r="1399">
          <cell r="A1399">
            <v>804490</v>
          </cell>
          <cell r="B1399" t="str">
            <v>Confecção de tubos de concreto armado D = 1,20 m PA-3 - areia extraída e brita produzida</v>
          </cell>
          <cell r="C1399" t="str">
            <v>m</v>
          </cell>
          <cell r="D1399" t="str">
            <v>NBR 8890/2007</v>
          </cell>
        </row>
        <row r="1400">
          <cell r="A1400">
            <v>804491</v>
          </cell>
          <cell r="B1400" t="str">
            <v>Confecção de tubos de concreto armado D = 1,20 m PA-3 - areia e brita comerciais</v>
          </cell>
          <cell r="C1400" t="str">
            <v>m</v>
          </cell>
          <cell r="D1400" t="str">
            <v>NBR 8890/2007</v>
          </cell>
        </row>
        <row r="1401">
          <cell r="A1401">
            <v>804492</v>
          </cell>
          <cell r="B1401" t="str">
            <v>Confecção de tubos de concreto armado D = 1,50 m PA-3 - areia extraída e brita produzida</v>
          </cell>
          <cell r="C1401" t="str">
            <v>m</v>
          </cell>
          <cell r="D1401" t="str">
            <v>NBR 8890/2007</v>
          </cell>
        </row>
        <row r="1402">
          <cell r="A1402">
            <v>804493</v>
          </cell>
          <cell r="B1402" t="str">
            <v>Confecção de tubos de concreto armado D = 1,50 m PA-3 - areia e brita comerciais</v>
          </cell>
          <cell r="C1402" t="str">
            <v>m</v>
          </cell>
          <cell r="D1402" t="str">
            <v>NBR 8890/2007</v>
          </cell>
        </row>
        <row r="1403">
          <cell r="A1403">
            <v>804494</v>
          </cell>
          <cell r="B1403" t="str">
            <v>Confecção de tubos de concreto armado D = 0,60m PA-4 - areia extraída e brita produzida</v>
          </cell>
          <cell r="C1403" t="str">
            <v>m</v>
          </cell>
          <cell r="D1403" t="str">
            <v>NBR 8890/2007</v>
          </cell>
        </row>
        <row r="1404">
          <cell r="A1404">
            <v>804495</v>
          </cell>
          <cell r="B1404" t="str">
            <v>Confecção de tubos de concreto armado D = 0,60m PA-4 - areia e brita comerciais</v>
          </cell>
          <cell r="C1404" t="str">
            <v>m</v>
          </cell>
          <cell r="D1404" t="str">
            <v>NBR 8890/2007</v>
          </cell>
        </row>
        <row r="1405">
          <cell r="A1405">
            <v>804496</v>
          </cell>
          <cell r="B1405" t="str">
            <v>Confecção de tubos de concreto armado D = 0,80m PA-4 -areia extraída e brita produzida</v>
          </cell>
          <cell r="C1405" t="str">
            <v>m</v>
          </cell>
          <cell r="D1405" t="str">
            <v>NBR 8890/2007</v>
          </cell>
        </row>
        <row r="1406">
          <cell r="A1406">
            <v>804497</v>
          </cell>
          <cell r="B1406" t="str">
            <v>Confecção de tubos de concreto armado D = 0,80m PA-4 - areia e brita comerciais</v>
          </cell>
          <cell r="C1406" t="str">
            <v>m</v>
          </cell>
          <cell r="D1406" t="str">
            <v>NBR 8890/2007</v>
          </cell>
        </row>
        <row r="1407">
          <cell r="A1407">
            <v>804498</v>
          </cell>
          <cell r="B1407" t="str">
            <v>Confecção de tubos de concreto armado D = 1,00 m PA-4 - areia extraída e brita produzida</v>
          </cell>
          <cell r="C1407" t="str">
            <v>m</v>
          </cell>
          <cell r="D1407" t="str">
            <v>NBR 8890/2007</v>
          </cell>
        </row>
        <row r="1408">
          <cell r="A1408">
            <v>804499</v>
          </cell>
          <cell r="B1408" t="str">
            <v>Confecção de tubos de concreto armado D = 1,00 m PA-4 - areia e brita comerciais</v>
          </cell>
          <cell r="C1408" t="str">
            <v>m</v>
          </cell>
          <cell r="D1408" t="str">
            <v>NBR 8890/2007</v>
          </cell>
        </row>
        <row r="1409">
          <cell r="A1409">
            <v>804500</v>
          </cell>
          <cell r="B1409" t="str">
            <v>Confecção de tubos de concreto armado D = 1,20 m PA-4 - areia extraída e brita produzida</v>
          </cell>
          <cell r="C1409" t="str">
            <v>m</v>
          </cell>
          <cell r="D1409" t="str">
            <v>NBR 8890/2007</v>
          </cell>
        </row>
        <row r="1410">
          <cell r="A1410">
            <v>804501</v>
          </cell>
          <cell r="B1410" t="str">
            <v>Confecção de tubos de concreto armado D = 1,20 m PA-4 - areia e brita comerciais</v>
          </cell>
          <cell r="C1410" t="str">
            <v>m</v>
          </cell>
          <cell r="D1410" t="str">
            <v>NBR 8890/2007</v>
          </cell>
        </row>
        <row r="1411">
          <cell r="A1411">
            <v>804502</v>
          </cell>
          <cell r="B1411" t="str">
            <v>Confecção de tubos de concreto armado D = 1,50 m PA-4 - areia extraída e brita produzida</v>
          </cell>
          <cell r="C1411" t="str">
            <v>m</v>
          </cell>
          <cell r="D1411" t="str">
            <v>NBR 8890/2007</v>
          </cell>
        </row>
        <row r="1412">
          <cell r="A1412">
            <v>804503</v>
          </cell>
          <cell r="B1412" t="str">
            <v>Confecção de tubos de concreto armado D = 1,50 m PA-4 - areia e brita comerciais</v>
          </cell>
          <cell r="C1412" t="str">
            <v>m</v>
          </cell>
          <cell r="D1412" t="str">
            <v>NBR 8890/2007</v>
          </cell>
        </row>
        <row r="1413">
          <cell r="A1413">
            <v>805434</v>
          </cell>
          <cell r="B1413" t="str">
            <v>Dentes para bueiros simples D = 0,40 m - areia extraída e brita e pedra de mão produzidas</v>
          </cell>
          <cell r="C1413" t="str">
            <v>un</v>
          </cell>
          <cell r="D1413"/>
        </row>
        <row r="1414">
          <cell r="A1414">
            <v>805435</v>
          </cell>
          <cell r="B1414" t="str">
            <v>Dentes para bueiros simples D = 0,40 m - areia, brita e pedra de mão comerciais</v>
          </cell>
          <cell r="C1414" t="str">
            <v>un</v>
          </cell>
          <cell r="D1414"/>
        </row>
        <row r="1415">
          <cell r="A1415">
            <v>805436</v>
          </cell>
          <cell r="B1415" t="str">
            <v>Dentes para bueiros simples D = 0,60 m - areia extraída e brita e pedra de mão produzidas</v>
          </cell>
          <cell r="C1415" t="str">
            <v>un</v>
          </cell>
          <cell r="D1415"/>
        </row>
        <row r="1416">
          <cell r="A1416">
            <v>805437</v>
          </cell>
          <cell r="B1416" t="str">
            <v>Dentes para bueiros simples D = 0,60 m - areia, brita e pedra de mão comerciais</v>
          </cell>
          <cell r="C1416" t="str">
            <v>un</v>
          </cell>
          <cell r="D1416"/>
        </row>
        <row r="1417">
          <cell r="A1417">
            <v>805438</v>
          </cell>
          <cell r="B1417" t="str">
            <v>Dentes para bueiros simples D = 0,80 m - areia extraída e brita e pedra de mão produzidas</v>
          </cell>
          <cell r="C1417" t="str">
            <v>un</v>
          </cell>
          <cell r="D1417"/>
        </row>
        <row r="1418">
          <cell r="A1418">
            <v>805439</v>
          </cell>
          <cell r="B1418" t="str">
            <v>Dentes para bueiros simples D = 0,80 m - areia, brita e pedra de mão comerciais</v>
          </cell>
          <cell r="C1418" t="str">
            <v>un</v>
          </cell>
          <cell r="D1418"/>
        </row>
        <row r="1419">
          <cell r="A1419">
            <v>805440</v>
          </cell>
          <cell r="B1419" t="str">
            <v>Dentes para bueiros simples D = 1,00 m - areia extraída e brita e pedra de mão produzidas</v>
          </cell>
          <cell r="C1419" t="str">
            <v>un</v>
          </cell>
          <cell r="D1419"/>
        </row>
        <row r="1420">
          <cell r="A1420">
            <v>805441</v>
          </cell>
          <cell r="B1420" t="str">
            <v>Dentes para bueiros simples D = 1,00 m - areia, brita e pedra de mão comerciais</v>
          </cell>
          <cell r="C1420" t="str">
            <v>un</v>
          </cell>
          <cell r="D1420"/>
        </row>
        <row r="1421">
          <cell r="A1421">
            <v>805442</v>
          </cell>
          <cell r="B1421" t="str">
            <v>Dentes para bueiros simples D = 1,20 m - areia extraída e brita e pedra de mão produzidas</v>
          </cell>
          <cell r="C1421" t="str">
            <v>un</v>
          </cell>
          <cell r="D1421"/>
        </row>
        <row r="1422">
          <cell r="A1422">
            <v>805443</v>
          </cell>
          <cell r="B1422" t="str">
            <v>Dentes para bueiros simples D = 1,20 m - areia, brita e pedra de mão comerciais</v>
          </cell>
          <cell r="C1422" t="str">
            <v>un</v>
          </cell>
          <cell r="D1422"/>
        </row>
        <row r="1423">
          <cell r="A1423">
            <v>805444</v>
          </cell>
          <cell r="B1423" t="str">
            <v>Dentes para bueiros simples D = 1,50 m - areia extraída e brita e pedra de mão produzidas</v>
          </cell>
          <cell r="C1423" t="str">
            <v>un</v>
          </cell>
          <cell r="D1423"/>
        </row>
        <row r="1424">
          <cell r="A1424">
            <v>805445</v>
          </cell>
          <cell r="B1424" t="str">
            <v>Dentes para bueiros simples D = 1,50 m - areia, brita e pedra de mão comerciais</v>
          </cell>
          <cell r="C1424" t="str">
            <v>un</v>
          </cell>
          <cell r="D1424"/>
        </row>
        <row r="1425">
          <cell r="A1425">
            <v>805446</v>
          </cell>
          <cell r="B1425" t="str">
            <v>Dentes para bueiros duplos D = 0,80 m - areia extraída e brita e pedra de mão produzidas</v>
          </cell>
          <cell r="C1425" t="str">
            <v>un</v>
          </cell>
          <cell r="D1425"/>
        </row>
        <row r="1426">
          <cell r="A1426">
            <v>805447</v>
          </cell>
          <cell r="B1426" t="str">
            <v>Dentes para bueiros duplos D = 0,80 m - areia, brita e pedra de mão comerciais</v>
          </cell>
          <cell r="C1426" t="str">
            <v>un</v>
          </cell>
          <cell r="D1426"/>
        </row>
        <row r="1427">
          <cell r="A1427">
            <v>805448</v>
          </cell>
          <cell r="B1427" t="str">
            <v>Dentes para bueiros duplos D = 1,00 m - areia extraída e brita e pedra de mão produzidas</v>
          </cell>
          <cell r="C1427" t="str">
            <v>un</v>
          </cell>
          <cell r="D1427"/>
        </row>
        <row r="1428">
          <cell r="A1428">
            <v>805449</v>
          </cell>
          <cell r="B1428" t="str">
            <v>Dentes para bueiros duplos D = 1,00 m - areia, brita e pedra de mão comerciais</v>
          </cell>
          <cell r="C1428" t="str">
            <v>un</v>
          </cell>
          <cell r="D1428"/>
        </row>
        <row r="1429">
          <cell r="A1429">
            <v>805450</v>
          </cell>
          <cell r="B1429" t="str">
            <v>Dentes para bueiros duplos D = 1,20 m - areia extraída e brita e pedra de mão produzidas</v>
          </cell>
          <cell r="C1429" t="str">
            <v>un</v>
          </cell>
          <cell r="D1429"/>
        </row>
        <row r="1430">
          <cell r="A1430">
            <v>805451</v>
          </cell>
          <cell r="B1430" t="str">
            <v>Dentes para bueiros duplos D = 1,20 m - areia, brita e pedra de mão comerciais</v>
          </cell>
          <cell r="C1430" t="str">
            <v>un</v>
          </cell>
          <cell r="D1430"/>
        </row>
        <row r="1431">
          <cell r="A1431">
            <v>805452</v>
          </cell>
          <cell r="B1431" t="str">
            <v>Dentes para bueiros duplos D = 1,50 m - areia extraída e brita e pedra de mão produzidas</v>
          </cell>
          <cell r="C1431" t="str">
            <v>un</v>
          </cell>
          <cell r="D1431"/>
        </row>
        <row r="1432">
          <cell r="A1432">
            <v>805453</v>
          </cell>
          <cell r="B1432" t="str">
            <v>Dentes para bueiros duplos D = 1,50 m - areia, brita e pedra de mão comerciais</v>
          </cell>
          <cell r="C1432" t="str">
            <v>un</v>
          </cell>
          <cell r="D1432"/>
        </row>
        <row r="1433">
          <cell r="A1433">
            <v>805454</v>
          </cell>
          <cell r="B1433" t="str">
            <v>Dentes para bueiros triplos D = 1,00 m - areia extraída e brita e pedra de mão produzidas</v>
          </cell>
          <cell r="C1433" t="str">
            <v>un</v>
          </cell>
          <cell r="D1433"/>
        </row>
        <row r="1434">
          <cell r="A1434">
            <v>805455</v>
          </cell>
          <cell r="B1434" t="str">
            <v>Dentes para bueiros triplos D = 1,00 m - areia, brita e pedra de mão comerciais</v>
          </cell>
          <cell r="C1434" t="str">
            <v>un</v>
          </cell>
          <cell r="D1434"/>
        </row>
        <row r="1435">
          <cell r="A1435">
            <v>805456</v>
          </cell>
          <cell r="B1435" t="str">
            <v>Dentes para bueiros triplos D = 1,20 m - areia extraída e brita e pedra de mão produzidas</v>
          </cell>
          <cell r="C1435" t="str">
            <v>un</v>
          </cell>
          <cell r="D1435"/>
        </row>
        <row r="1436">
          <cell r="A1436">
            <v>805457</v>
          </cell>
          <cell r="B1436" t="str">
            <v>Dentes para bueiros triplos D = 1,20 m - areia, brita e pedra de mão comerciais</v>
          </cell>
          <cell r="C1436" t="str">
            <v>un</v>
          </cell>
          <cell r="D1436"/>
        </row>
        <row r="1437">
          <cell r="A1437">
            <v>805458</v>
          </cell>
          <cell r="B1437" t="str">
            <v>Dentes para bueiros triplos D = 1,50 m - areia extraída e brita e pedra de mão produzidas</v>
          </cell>
          <cell r="C1437" t="str">
            <v>un</v>
          </cell>
          <cell r="D1437"/>
        </row>
        <row r="1438">
          <cell r="A1438">
            <v>805459</v>
          </cell>
          <cell r="B1438" t="str">
            <v>Dentes para bueiros triplos D = 1,50 m - areia, brita e pedra de mão comerciais</v>
          </cell>
          <cell r="C1438" t="str">
            <v>un</v>
          </cell>
          <cell r="D1438"/>
        </row>
        <row r="1439">
          <cell r="A1439">
            <v>903788</v>
          </cell>
          <cell r="B1439" t="str">
            <v>Chapisco aplicado em alvenarias e estruturas de concreto, com colher de pedreiro</v>
          </cell>
          <cell r="C1439" t="str">
            <v>m²</v>
          </cell>
          <cell r="D1439" t="str">
            <v>DNER-ES 351/97</v>
          </cell>
        </row>
        <row r="1440">
          <cell r="A1440">
            <v>903789</v>
          </cell>
          <cell r="B1440" t="str">
            <v>Massa única, para recebimento de pintura, em argamassa traço 1:2:8, espessura de 20mm</v>
          </cell>
          <cell r="C1440" t="str">
            <v>m²</v>
          </cell>
          <cell r="D1440" t="str">
            <v>DNER-ES 351/97</v>
          </cell>
        </row>
        <row r="1441">
          <cell r="A1441">
            <v>903802</v>
          </cell>
          <cell r="B1441" t="str">
            <v>Bacia de contenção para tanque de emulsão de 30000 l, sem cobertura, inclusive demolições</v>
          </cell>
          <cell r="C1441" t="str">
            <v>un</v>
          </cell>
          <cell r="D1441"/>
        </row>
        <row r="1442">
          <cell r="A1442">
            <v>903804</v>
          </cell>
          <cell r="B1442" t="str">
            <v>Instalação da central de concreto com capacidade de 30m³/h</v>
          </cell>
          <cell r="C1442" t="str">
            <v>un</v>
          </cell>
          <cell r="D1442"/>
        </row>
        <row r="1443">
          <cell r="A1443">
            <v>903805</v>
          </cell>
          <cell r="B1443" t="str">
            <v>Instalação da central de concreto com capacidade de 40m³/h</v>
          </cell>
          <cell r="C1443" t="str">
            <v>un</v>
          </cell>
          <cell r="D1443"/>
        </row>
        <row r="1444">
          <cell r="A1444">
            <v>903806</v>
          </cell>
          <cell r="B1444" t="str">
            <v>Instalação da central de concreto com capacidade de 150m³/h</v>
          </cell>
          <cell r="C1444" t="str">
            <v>un</v>
          </cell>
          <cell r="D1444"/>
        </row>
        <row r="1445">
          <cell r="A1445">
            <v>903807</v>
          </cell>
          <cell r="B1445" t="str">
            <v>Instalação da central de britagem com capacidade de 80m³/h</v>
          </cell>
          <cell r="C1445" t="str">
            <v>un</v>
          </cell>
          <cell r="D1445"/>
        </row>
        <row r="1446">
          <cell r="A1446">
            <v>903808</v>
          </cell>
          <cell r="B1446" t="str">
            <v>Instalação da usina misturadora de solos com capacidade de 300 t/h</v>
          </cell>
          <cell r="C1446" t="str">
            <v>un</v>
          </cell>
          <cell r="D1446"/>
        </row>
        <row r="1447">
          <cell r="A1447">
            <v>903809</v>
          </cell>
          <cell r="B1447" t="str">
            <v>Instalação da usina de pré-misturado a frio com capacidade de 60t/h</v>
          </cell>
          <cell r="C1447" t="str">
            <v>un</v>
          </cell>
          <cell r="D1447"/>
        </row>
        <row r="1448">
          <cell r="A1448">
            <v>903810</v>
          </cell>
          <cell r="B1448" t="str">
            <v>Instalação da usina de asfalto a quente capacidade de 120 t/h</v>
          </cell>
          <cell r="C1448" t="str">
            <v>un</v>
          </cell>
          <cell r="D1448"/>
        </row>
        <row r="1449">
          <cell r="A1449">
            <v>903818</v>
          </cell>
          <cell r="B1449" t="str">
            <v>Aplicação manual de tinta látex em paredes, duas demãos</v>
          </cell>
          <cell r="C1449" t="str">
            <v>m²</v>
          </cell>
          <cell r="D1449" t="str">
            <v>DNER-ES 356/97</v>
          </cell>
        </row>
        <row r="1450">
          <cell r="A1450">
            <v>903845</v>
          </cell>
          <cell r="B1450" t="str">
            <v>Lastro de brita comercial - espalhamento mecânico</v>
          </cell>
          <cell r="C1450" t="str">
            <v>m³</v>
          </cell>
          <cell r="D1450"/>
        </row>
        <row r="1451">
          <cell r="A1451">
            <v>903846</v>
          </cell>
          <cell r="B1451" t="str">
            <v>Muro de contenção em concreto armado com altura de 3,0 m, base de 2 m e espessura de 0,20 m</v>
          </cell>
          <cell r="C1451" t="str">
            <v>m²</v>
          </cell>
          <cell r="D1451"/>
        </row>
        <row r="1452">
          <cell r="A1452">
            <v>903847</v>
          </cell>
          <cell r="B1452" t="str">
            <v>Muro de contenção em concreto armado com altura de 4,0 m, base de 2,7 m e espessura de 0,40 m</v>
          </cell>
          <cell r="C1452" t="str">
            <v>m²</v>
          </cell>
          <cell r="D1452"/>
        </row>
        <row r="1453">
          <cell r="A1453">
            <v>903848</v>
          </cell>
          <cell r="B1453" t="str">
            <v>Muro em alvenaria de blocos de concreto com espessura de 0,20 m h=1,0m</v>
          </cell>
          <cell r="C1453" t="str">
            <v>m</v>
          </cell>
          <cell r="D1453"/>
        </row>
        <row r="1454">
          <cell r="A1454">
            <v>903860</v>
          </cell>
          <cell r="B1454" t="str">
            <v>Aplicação de fundo selador acrílico em paredes, uma demão</v>
          </cell>
          <cell r="C1454" t="str">
            <v>m²</v>
          </cell>
          <cell r="D1454" t="str">
            <v>DNER-ES 356/97</v>
          </cell>
        </row>
        <row r="1455">
          <cell r="A1455">
            <v>919002</v>
          </cell>
          <cell r="B1455" t="str">
            <v>Posto de combustivel -com reaproveitamento utilização 2 vezes do tanque/bomba/cobertura - inclusive demolição</v>
          </cell>
          <cell r="C1455" t="str">
            <v>un</v>
          </cell>
          <cell r="D1455"/>
        </row>
        <row r="1456">
          <cell r="A1456">
            <v>919007</v>
          </cell>
          <cell r="B1456" t="str">
            <v>Montagem e desmontagem da central de concreto com capacidade de 150 m³/h - inclusive construção e demolição de bases, rampas e depósitos de agregados</v>
          </cell>
          <cell r="C1456" t="str">
            <v>un</v>
          </cell>
          <cell r="D1456"/>
        </row>
        <row r="1457">
          <cell r="A1457">
            <v>919008</v>
          </cell>
          <cell r="B1457" t="str">
            <v>Montagem e desmontagem da usina de pré-misturado a frio com capacidade de 60 t/h - inclusive construção e demolição de bases, rampas, depósitos de agregados e bacia de contenção</v>
          </cell>
          <cell r="C1457" t="str">
            <v>un</v>
          </cell>
          <cell r="D1457"/>
        </row>
        <row r="1458">
          <cell r="A1458">
            <v>919009</v>
          </cell>
          <cell r="B1458" t="str">
            <v>Montagem e desmontagem da central de britagem com capacidade de 80 m³/h - inclusive construção de aterro, construção e demolição de bases e muro de contenção</v>
          </cell>
          <cell r="C1458" t="str">
            <v>un</v>
          </cell>
          <cell r="D1458"/>
        </row>
        <row r="1459">
          <cell r="A1459">
            <v>919011</v>
          </cell>
          <cell r="B1459" t="str">
            <v>Montagem e desmontagem da central de concreto com capacidade de 30 m³/h - inclusive construção e demolição de bases, rampas e depósitos de agregados</v>
          </cell>
          <cell r="C1459" t="str">
            <v>un</v>
          </cell>
          <cell r="D1459"/>
        </row>
        <row r="1460">
          <cell r="A1460">
            <v>919012</v>
          </cell>
          <cell r="B1460" t="str">
            <v>Montagem e desmontagem da usina misturadora de solos com capacidade de 300 t/h - inclusive construção e demolição de bases, rampas e depósitos de agregados</v>
          </cell>
          <cell r="C1460" t="str">
            <v>un</v>
          </cell>
          <cell r="D1460"/>
        </row>
        <row r="1461">
          <cell r="A1461">
            <v>919013</v>
          </cell>
          <cell r="B1461" t="str">
            <v>Montagem e desmontagem da usina de asfalto a quente com capacidade de 120 t/h - inclusive construção e demolição de bases, rampas, depósitos de agregados e dique de contenção</v>
          </cell>
          <cell r="C1461" t="str">
            <v>un</v>
          </cell>
          <cell r="D1461"/>
        </row>
        <row r="1462">
          <cell r="A1462">
            <v>919016</v>
          </cell>
          <cell r="B1462" t="str">
            <v>Depósito de óleo enterrado para oficina, inclusive demolição</v>
          </cell>
          <cell r="C1462" t="str">
            <v>un</v>
          </cell>
          <cell r="D1462"/>
        </row>
        <row r="1463">
          <cell r="A1463">
            <v>919079</v>
          </cell>
          <cell r="B1463" t="str">
            <v>Dique de contenção para usina de asfalto a quente - inclusive demolição</v>
          </cell>
          <cell r="C1463" t="str">
            <v>m²</v>
          </cell>
          <cell r="D1463"/>
        </row>
        <row r="1464">
          <cell r="A1464">
            <v>919101</v>
          </cell>
          <cell r="B1464" t="str">
            <v>Sistema separador água e óleo, inclusive demolição</v>
          </cell>
          <cell r="C1464" t="str">
            <v>un</v>
          </cell>
          <cell r="D1464"/>
        </row>
        <row r="1465">
          <cell r="A1465">
            <v>919113</v>
          </cell>
          <cell r="B1465" t="str">
            <v>Canaleta perfil cartola 50 x 50 x 3 mm - aba 25 mm</v>
          </cell>
          <cell r="C1465" t="str">
            <v>m</v>
          </cell>
          <cell r="D1465"/>
        </row>
        <row r="1466">
          <cell r="A1466">
            <v>919210</v>
          </cell>
          <cell r="B1466" t="str">
            <v>Rampa de lavagem - inclusive demolição</v>
          </cell>
          <cell r="C1466" t="str">
            <v>un</v>
          </cell>
          <cell r="D1466"/>
        </row>
        <row r="1467">
          <cell r="A1467">
            <v>919246</v>
          </cell>
          <cell r="B1467" t="str">
            <v>Montagem e desmontagem da central de concreto com capacidade de 40 m³/h - inclusive construção e demolição de bases, rampas e depósitos de agregados</v>
          </cell>
          <cell r="C1467" t="str">
            <v>un</v>
          </cell>
          <cell r="D1467"/>
        </row>
        <row r="1468">
          <cell r="A1468">
            <v>919247</v>
          </cell>
          <cell r="B1468" t="str">
            <v>Cobertura em chapas zincadas com espessura de 0,43mm - utilização 2 vezes</v>
          </cell>
          <cell r="C1468" t="str">
            <v>m²</v>
          </cell>
          <cell r="D1468"/>
        </row>
        <row r="1469">
          <cell r="A1469">
            <v>919250</v>
          </cell>
          <cell r="B1469" t="str">
            <v>Fornecimento e instalação de extintor de espuma 10 l</v>
          </cell>
          <cell r="C1469" t="str">
            <v>un</v>
          </cell>
          <cell r="D1469"/>
        </row>
        <row r="1470">
          <cell r="A1470">
            <v>1100657</v>
          </cell>
          <cell r="B1470" t="str">
            <v>Adensamento de concreto por vibrador de imersão</v>
          </cell>
          <cell r="C1470" t="str">
            <v>m³</v>
          </cell>
          <cell r="D1470" t="str">
            <v>DNIT 117/2009-ES</v>
          </cell>
        </row>
        <row r="1471">
          <cell r="A1471">
            <v>1100658</v>
          </cell>
          <cell r="B1471" t="str">
            <v>Concreto autoadensável com metacaulim fck = 20 MPa - confecção em central dosadora de 30 m³/h - areia e brita comerciais</v>
          </cell>
          <cell r="C1471" t="str">
            <v>m³</v>
          </cell>
          <cell r="D1471" t="str">
            <v>DNIT 117/2009-ES</v>
          </cell>
        </row>
        <row r="1472">
          <cell r="A1472">
            <v>1106057</v>
          </cell>
          <cell r="B1472" t="str">
            <v>Concreto magro - confecção em betoneira e lançamento manual - areia e brita comerciais</v>
          </cell>
          <cell r="C1472" t="str">
            <v>m³</v>
          </cell>
          <cell r="D1472" t="str">
            <v>DNIT 117/2009-ES</v>
          </cell>
        </row>
        <row r="1473">
          <cell r="A1473">
            <v>1106058</v>
          </cell>
          <cell r="B1473" t="str">
            <v>Concreto magro - confecção em betoneira e lançamento manual - areia extraída e brita produzida</v>
          </cell>
          <cell r="C1473" t="str">
            <v>m³</v>
          </cell>
          <cell r="D1473" t="str">
            <v>DNIT 117/2009-ES</v>
          </cell>
        </row>
        <row r="1474">
          <cell r="A1474">
            <v>1106059</v>
          </cell>
          <cell r="B1474" t="str">
            <v>Concreto autoadensável fck = 20 MPa - confecção em betoneira e lançamento manual - areia e brita comerciais</v>
          </cell>
          <cell r="C1474" t="str">
            <v>m³</v>
          </cell>
          <cell r="D1474" t="str">
            <v>DNIT 117/2009-ES</v>
          </cell>
        </row>
        <row r="1475">
          <cell r="A1475">
            <v>1106060</v>
          </cell>
          <cell r="B1475" t="str">
            <v>Concreto autoadensável fck = 20 MPa - confecção em betoneira e lançamento manual - areia extraída e brita produzida</v>
          </cell>
          <cell r="C1475" t="str">
            <v>m³</v>
          </cell>
          <cell r="D1475" t="str">
            <v>DNIT 117/2009-ES</v>
          </cell>
        </row>
        <row r="1476">
          <cell r="A1476">
            <v>1106061</v>
          </cell>
          <cell r="B1476" t="str">
            <v>Lançamento manual de concreto usinado - confecção em central dosadora de 30 m³/h</v>
          </cell>
          <cell r="C1476" t="str">
            <v>m³</v>
          </cell>
          <cell r="D1476" t="str">
            <v>DNIT 117/2009-ES</v>
          </cell>
        </row>
        <row r="1477">
          <cell r="A1477">
            <v>1106062</v>
          </cell>
          <cell r="B1477" t="str">
            <v>Lançamento livre de concreto usinado por meio de caminhão betoneira - confecção em central dosadora de 30 m³/h</v>
          </cell>
          <cell r="C1477" t="str">
            <v>m³</v>
          </cell>
          <cell r="D1477" t="str">
            <v>DNIT 117/2009-ES</v>
          </cell>
        </row>
        <row r="1478">
          <cell r="A1478">
            <v>1106086</v>
          </cell>
          <cell r="B1478" t="str">
            <v>Lançamento livre de concreto usinado por meio de caminhão betoneira - confecção em central dosadora de 40 m³/h</v>
          </cell>
          <cell r="C1478" t="str">
            <v>m³</v>
          </cell>
          <cell r="D1478" t="str">
            <v>DNIT 117/2009-ES</v>
          </cell>
        </row>
        <row r="1479">
          <cell r="A1479">
            <v>1106087</v>
          </cell>
          <cell r="B1479" t="str">
            <v>Lançamento manual de concreto usinado - confecção em central dosadora de 40 m³/h</v>
          </cell>
          <cell r="C1479" t="str">
            <v>m³</v>
          </cell>
          <cell r="D1479" t="str">
            <v>DNIT 117/2009-ES</v>
          </cell>
        </row>
        <row r="1480">
          <cell r="A1480">
            <v>1106088</v>
          </cell>
          <cell r="B1480" t="str">
            <v>Lançamento mecânico de concreto com bomba rebocável com capacidade de 30 m³/h</v>
          </cell>
          <cell r="C1480" t="str">
            <v>m³</v>
          </cell>
          <cell r="D1480" t="str">
            <v>DNIT 117/2009-ES</v>
          </cell>
        </row>
        <row r="1481">
          <cell r="A1481">
            <v>1106109</v>
          </cell>
          <cell r="B1481" t="str">
            <v>Concreto fck = 20 MPa - confecção em central dosadora de 40 m³/h - areia e brita comerciais</v>
          </cell>
          <cell r="C1481" t="str">
            <v>m³</v>
          </cell>
          <cell r="D1481" t="str">
            <v>DNIT 117/2009-ES</v>
          </cell>
        </row>
        <row r="1482">
          <cell r="A1482">
            <v>1106117</v>
          </cell>
          <cell r="B1482" t="str">
            <v>Concreto fck = 20 MPa - confecção em central dosadora de 40 m³/h - areia extraída e brita produzida</v>
          </cell>
          <cell r="C1482" t="str">
            <v>m³</v>
          </cell>
          <cell r="D1482" t="str">
            <v>DNIT 117/2009-ES</v>
          </cell>
        </row>
        <row r="1483">
          <cell r="A1483">
            <v>1106128</v>
          </cell>
          <cell r="B1483" t="str">
            <v>Lançamento mecânico de concreto com bomba rebocável com capacidade de 41 m³/h</v>
          </cell>
          <cell r="C1483" t="str">
            <v>m³</v>
          </cell>
          <cell r="D1483" t="str">
            <v>DNIT 117/2009-ES</v>
          </cell>
        </row>
        <row r="1484">
          <cell r="A1484">
            <v>1106135</v>
          </cell>
          <cell r="B1484" t="str">
            <v>Concreto fck = 25 MPa - confecção em central dosadora de 30 m³/h - areia extraída e brita produzida</v>
          </cell>
          <cell r="C1484" t="str">
            <v>m³</v>
          </cell>
          <cell r="D1484" t="str">
            <v>DNIT 117/2009-ES</v>
          </cell>
        </row>
        <row r="1485">
          <cell r="A1485">
            <v>1106136</v>
          </cell>
          <cell r="B1485" t="str">
            <v>Concreto fck = 25 MPa - confecção em central dosadora de 40 m³/h - areia e brita comerciais</v>
          </cell>
          <cell r="C1485" t="str">
            <v>m³</v>
          </cell>
          <cell r="D1485" t="str">
            <v>DNIT 117/2009-ES</v>
          </cell>
        </row>
        <row r="1486">
          <cell r="A1486">
            <v>1106137</v>
          </cell>
          <cell r="B1486" t="str">
            <v>Concreto fck = 25 MPa - confecção em central dosadora de 40 m³/h - areia extraída e brita produzida</v>
          </cell>
          <cell r="C1486" t="str">
            <v>m³</v>
          </cell>
          <cell r="D1486" t="str">
            <v>DNIT 117/2009-ES</v>
          </cell>
        </row>
        <row r="1487">
          <cell r="A1487">
            <v>1106138</v>
          </cell>
          <cell r="B1487" t="str">
            <v>Concreto fck = 30 MPa - confecção em central dosadora de 30 m³/h - areia extraída e brita produzida</v>
          </cell>
          <cell r="C1487" t="str">
            <v>m³</v>
          </cell>
          <cell r="D1487" t="str">
            <v>DNIT 117/2009-ES</v>
          </cell>
        </row>
        <row r="1488">
          <cell r="A1488">
            <v>1106139</v>
          </cell>
          <cell r="B1488" t="str">
            <v>Concreto fck = 30 MPa - confecção em central dosadora de 40 m³/h - areia e brita comerciais</v>
          </cell>
          <cell r="C1488" t="str">
            <v>m³</v>
          </cell>
          <cell r="D1488" t="str">
            <v>DNIT 117/2009-ES</v>
          </cell>
        </row>
        <row r="1489">
          <cell r="A1489">
            <v>1106140</v>
          </cell>
          <cell r="B1489" t="str">
            <v>Concreto fck = 30 MPa - confecção em central dosadora de 40 m³/h - areia extraída e brita produzida</v>
          </cell>
          <cell r="C1489" t="str">
            <v>m³</v>
          </cell>
          <cell r="D1489" t="str">
            <v>DNIT 117/2009-ES</v>
          </cell>
        </row>
        <row r="1490">
          <cell r="A1490">
            <v>1106156</v>
          </cell>
          <cell r="B1490" t="str">
            <v>Concreto com microssílica 10% fck = 45 MPa - confecção em central dosadora de 30 m³/h - areia e brita comerciais</v>
          </cell>
          <cell r="C1490" t="str">
            <v>m³</v>
          </cell>
          <cell r="D1490" t="str">
            <v>DNIT 117/2009-ES</v>
          </cell>
        </row>
        <row r="1491">
          <cell r="A1491">
            <v>1106158</v>
          </cell>
          <cell r="B1491" t="str">
            <v>Concreto submerso fck = 35 MPa - confecção em central dosadora de 30 m³/h - areia e brita comerciais</v>
          </cell>
          <cell r="C1491" t="str">
            <v>m³</v>
          </cell>
          <cell r="D1491" t="str">
            <v>DNIT 117/2009-ES</v>
          </cell>
        </row>
        <row r="1492">
          <cell r="A1492">
            <v>1106159</v>
          </cell>
          <cell r="B1492" t="str">
            <v>Concreto autoadensável com metacaulim fck = 25 MPa - confecção em central dosadora de 30 m³/h - areia e brita comerciais</v>
          </cell>
          <cell r="C1492" t="str">
            <v>m³</v>
          </cell>
          <cell r="D1492" t="str">
            <v>DNIT 117/2009-ES</v>
          </cell>
        </row>
        <row r="1493">
          <cell r="A1493">
            <v>1106164</v>
          </cell>
          <cell r="B1493" t="str">
            <v>Concreto ciclópico fck = 20 MPa - confecção em betoneira e lançamento manual - areia extraída, brita e pedra de mão produzidas</v>
          </cell>
          <cell r="C1493" t="str">
            <v>m³</v>
          </cell>
          <cell r="D1493" t="str">
            <v>DNIT 117/2009-ES</v>
          </cell>
        </row>
        <row r="1494">
          <cell r="A1494">
            <v>1106165</v>
          </cell>
          <cell r="B1494" t="str">
            <v>Concreto ciclópico fck = 20 MPa - confecção em betoneira e lançamento manual - areia, brita e pedra de mão comerciais</v>
          </cell>
          <cell r="C1494" t="str">
            <v>m³</v>
          </cell>
          <cell r="D1494" t="str">
            <v>DNIT 117/2009-ES</v>
          </cell>
        </row>
        <row r="1495">
          <cell r="A1495">
            <v>1106280</v>
          </cell>
          <cell r="B1495" t="str">
            <v>Concreto para bombeamento fck = 30 MPa - confecção em central dosadora de 30 m³/h - areia e brita comerciais</v>
          </cell>
          <cell r="C1495" t="str">
            <v>m³</v>
          </cell>
          <cell r="D1495" t="str">
            <v>DNIT 117/2009-ES</v>
          </cell>
        </row>
        <row r="1496">
          <cell r="A1496">
            <v>1106281</v>
          </cell>
          <cell r="B1496" t="str">
            <v>Concreto para bombeamento fck = 35 MPa - confecção em central dosadora de 30 m³/h - areia e brita comerciais</v>
          </cell>
          <cell r="C1496" t="str">
            <v>m³</v>
          </cell>
          <cell r="D1496" t="str">
            <v>DNIT 117/2009-ES</v>
          </cell>
        </row>
        <row r="1497">
          <cell r="A1497">
            <v>1106282</v>
          </cell>
          <cell r="B1497" t="str">
            <v>Concreto para bombeamento fck = 40 MPa - confecção em central dosadora de 30 m³/h - areia e brita comerciais</v>
          </cell>
          <cell r="C1497" t="str">
            <v>m³</v>
          </cell>
          <cell r="D1497" t="str">
            <v>DNIT 117/2009-ES</v>
          </cell>
        </row>
        <row r="1498">
          <cell r="A1498">
            <v>1106284</v>
          </cell>
          <cell r="B1498" t="str">
            <v>Concreto submerso fck = 20 MPa - confecção em central dosadora de 30 m³/h - areia e brita comerciais</v>
          </cell>
          <cell r="C1498" t="str">
            <v>m³</v>
          </cell>
          <cell r="D1498" t="str">
            <v>DNIT 117/2009-ES</v>
          </cell>
        </row>
        <row r="1499">
          <cell r="A1499">
            <v>1106289</v>
          </cell>
          <cell r="B1499" t="str">
            <v>Concreto para bombeamento fck = 30 MPa - confecção em central dosadora de 30 m³/h - areia extraída e brita produzida</v>
          </cell>
          <cell r="C1499" t="str">
            <v>m³</v>
          </cell>
          <cell r="D1499" t="str">
            <v>DNIT 117/2009-ES</v>
          </cell>
        </row>
        <row r="1500">
          <cell r="A1500">
            <v>1106378</v>
          </cell>
          <cell r="B1500" t="str">
            <v>Concreto para bombeamento fck = 25 MPa - confecção em central dosadora de 30 m³/h - areia extraída e brita produzida</v>
          </cell>
          <cell r="C1500" t="str">
            <v>m³</v>
          </cell>
          <cell r="D1500" t="str">
            <v>DNIT 117/2009-ES</v>
          </cell>
        </row>
        <row r="1501">
          <cell r="A1501">
            <v>1106380</v>
          </cell>
          <cell r="B1501" t="str">
            <v>Concreto para bombeamento fck = 25 MPa - confecção em central dosadora de 30 m³/h - areia e brita comerciais</v>
          </cell>
          <cell r="C1501" t="str">
            <v>m³</v>
          </cell>
          <cell r="D1501" t="str">
            <v>DNIT 117/2009-ES</v>
          </cell>
        </row>
        <row r="1502">
          <cell r="A1502">
            <v>1106382</v>
          </cell>
          <cell r="B1502" t="str">
            <v>Concreto para bombeamento fck = 35 MPa - confecção em central dosadora de 30 m³/h - areia extraída e brita produzida</v>
          </cell>
          <cell r="C1502" t="str">
            <v>m³</v>
          </cell>
          <cell r="D1502" t="str">
            <v>DNIT 117/2009-ES</v>
          </cell>
        </row>
        <row r="1503">
          <cell r="A1503">
            <v>1106384</v>
          </cell>
          <cell r="B1503" t="str">
            <v>Concreto para bombeamento fck = 40 MPa - confecção em central dosadora de 30 m³/h - areia extraída e brita produzida</v>
          </cell>
          <cell r="C1503" t="str">
            <v>m³</v>
          </cell>
          <cell r="D1503" t="str">
            <v>DNIT 117/2009-ES</v>
          </cell>
        </row>
        <row r="1504">
          <cell r="A1504">
            <v>1107748</v>
          </cell>
          <cell r="B1504" t="str">
            <v>Argamassa polimérica de alto desempenho projetada para reparos superficiais e reforços estruturais</v>
          </cell>
          <cell r="C1504" t="str">
            <v>m³</v>
          </cell>
          <cell r="D1504" t="str">
            <v>DNIT 117/2009-ES</v>
          </cell>
        </row>
        <row r="1505">
          <cell r="A1505">
            <v>1107860</v>
          </cell>
          <cell r="B1505" t="str">
            <v>Lançamento mecânico de concreto com bomba lança sobre chassi com capacidade de 45 m³/h - confecção em central dosadora de 40 m³/h</v>
          </cell>
          <cell r="C1505" t="str">
            <v>m³</v>
          </cell>
          <cell r="D1505" t="str">
            <v>DNIT 117/2009-ES</v>
          </cell>
        </row>
        <row r="1506">
          <cell r="A1506">
            <v>1107870</v>
          </cell>
          <cell r="B1506" t="str">
            <v>Concreto fctm,k = 4,5 MPa - confecção em central dosadora de 30 m³/h - areia extraída e brita produzida</v>
          </cell>
          <cell r="C1506" t="str">
            <v>m³</v>
          </cell>
          <cell r="D1506" t="str">
            <v>DNIT 117/2009-ES</v>
          </cell>
        </row>
        <row r="1507">
          <cell r="A1507">
            <v>1107871</v>
          </cell>
          <cell r="B1507" t="str">
            <v>Concreto fctm,k = 4,5 MPa - confecção em central dosadora de 30 m³/h - areia e brita comerciais</v>
          </cell>
          <cell r="C1507" t="str">
            <v>m³</v>
          </cell>
          <cell r="D1507" t="str">
            <v>DNIT 117/2009-ES</v>
          </cell>
        </row>
        <row r="1508">
          <cell r="A1508">
            <v>1107890</v>
          </cell>
          <cell r="B1508" t="str">
            <v>Concreto fck = 30 MPa - confecção em central dosadora de 30 m³/h - areia e brita comerciais</v>
          </cell>
          <cell r="C1508" t="str">
            <v>m³</v>
          </cell>
          <cell r="D1508" t="str">
            <v>DNIT 117/2009-ES</v>
          </cell>
        </row>
        <row r="1509">
          <cell r="A1509">
            <v>1107891</v>
          </cell>
          <cell r="B1509" t="str">
            <v>Concreto fck = 20 MPa - confecção em betoneira e lançamento manual - areia extraída e brita produzida</v>
          </cell>
          <cell r="C1509" t="str">
            <v>m³</v>
          </cell>
          <cell r="D1509" t="str">
            <v>DNIT 117/2009-ES</v>
          </cell>
        </row>
        <row r="1510">
          <cell r="A1510">
            <v>1107892</v>
          </cell>
          <cell r="B1510" t="str">
            <v>Concreto fck = 20 MPa - confecção em betoneira e lançamento manual - areia e brita comerciais</v>
          </cell>
          <cell r="C1510" t="str">
            <v>m³</v>
          </cell>
          <cell r="D1510" t="str">
            <v>DNIT 117/2009-ES</v>
          </cell>
        </row>
        <row r="1511">
          <cell r="A1511">
            <v>1107895</v>
          </cell>
          <cell r="B1511" t="str">
            <v>Concreto fck = 25 MPa - confecção em betoneira e lançamento manual - areia extraída e brita produzida</v>
          </cell>
          <cell r="C1511" t="str">
            <v>m³</v>
          </cell>
          <cell r="D1511" t="str">
            <v>DNIT 117/2009-ES</v>
          </cell>
        </row>
        <row r="1512">
          <cell r="A1512">
            <v>1107896</v>
          </cell>
          <cell r="B1512" t="str">
            <v>Concreto fck = 25 MPa - confecção em betoneira e lançamento manual - areia e brita comerciais</v>
          </cell>
          <cell r="C1512" t="str">
            <v>m³</v>
          </cell>
          <cell r="D1512" t="str">
            <v>DNIT 117/2009-ES</v>
          </cell>
        </row>
        <row r="1513">
          <cell r="A1513">
            <v>1107899</v>
          </cell>
          <cell r="B1513" t="str">
            <v>Concreto fck = 30 MPa - confecção em betoneira e lançamento manual - areia extraída e brita produzida</v>
          </cell>
          <cell r="C1513" t="str">
            <v>m³</v>
          </cell>
          <cell r="D1513" t="str">
            <v>DNIT 117/2009-ES</v>
          </cell>
        </row>
        <row r="1514">
          <cell r="A1514">
            <v>1107900</v>
          </cell>
          <cell r="B1514" t="str">
            <v>Concreto fck = 30 MPa - confecção em betoneira e lançamento manual - areia e brita comerciais</v>
          </cell>
          <cell r="C1514" t="str">
            <v>m³</v>
          </cell>
          <cell r="D1514" t="str">
            <v>DNIT 117/2009-ES</v>
          </cell>
        </row>
        <row r="1515">
          <cell r="A1515">
            <v>1107902</v>
          </cell>
          <cell r="B1515" t="str">
            <v>Concreto autoadensável com metacaulim fck = 30 MPa - confecção em central dosadora de 30 m³/h - areia e brita comerciais</v>
          </cell>
          <cell r="C1515" t="str">
            <v>m³</v>
          </cell>
          <cell r="D1515" t="str">
            <v>DNIT 117/2009-ES</v>
          </cell>
        </row>
        <row r="1516">
          <cell r="A1516">
            <v>1107903</v>
          </cell>
          <cell r="B1516" t="str">
            <v>Concreto fck = 35 MPa - confecção em betoneira e lançamento manual - areia extraída e brita produzida</v>
          </cell>
          <cell r="C1516" t="str">
            <v>m³</v>
          </cell>
          <cell r="D1516" t="str">
            <v>DNIT 117/2009-ES</v>
          </cell>
        </row>
        <row r="1517">
          <cell r="A1517">
            <v>1107904</v>
          </cell>
          <cell r="B1517" t="str">
            <v>Concreto fck = 35 MPa - confecção em betoneira e lançamento manual - areia e brita comerciais</v>
          </cell>
          <cell r="C1517" t="str">
            <v>m³</v>
          </cell>
          <cell r="D1517" t="str">
            <v>DNIT 117/2009-ES</v>
          </cell>
        </row>
        <row r="1518">
          <cell r="A1518">
            <v>1107906</v>
          </cell>
          <cell r="B1518" t="str">
            <v>Concreto autoadensável com metacaulim fck = 35 MPa - confecção em central dosadora de 30 m³/h - areia e brita comerciais</v>
          </cell>
          <cell r="C1518" t="str">
            <v>m³</v>
          </cell>
          <cell r="D1518" t="str">
            <v>DNIT 117/2009-ES</v>
          </cell>
        </row>
        <row r="1519">
          <cell r="A1519">
            <v>1107907</v>
          </cell>
          <cell r="B1519" t="str">
            <v>Concreto fck = 40 MPa - confecção em betoneira e lançamento manual - areia extraída e brita produzida</v>
          </cell>
          <cell r="C1519" t="str">
            <v>m³</v>
          </cell>
          <cell r="D1519" t="str">
            <v>DNIT 117/2009-ES</v>
          </cell>
        </row>
        <row r="1520">
          <cell r="A1520">
            <v>1107908</v>
          </cell>
          <cell r="B1520" t="str">
            <v>Concreto fck = 40 MPa - confecção em betoneira e lançamento manual - areia e brita comerciais</v>
          </cell>
          <cell r="C1520" t="str">
            <v>m³</v>
          </cell>
          <cell r="D1520" t="str">
            <v>DNIT 117/2009-ES</v>
          </cell>
        </row>
        <row r="1521">
          <cell r="A1521">
            <v>1107910</v>
          </cell>
          <cell r="B1521" t="str">
            <v>Concreto autoadensável com metacaulim fck = 40 MPa - confecção em central dosadora de 30 m³/h - areia e brita comerciais</v>
          </cell>
          <cell r="C1521" t="str">
            <v>m³</v>
          </cell>
          <cell r="D1521" t="str">
            <v>DNIT 117/2009-ES</v>
          </cell>
        </row>
        <row r="1522">
          <cell r="A1522">
            <v>1107911</v>
          </cell>
          <cell r="B1522" t="str">
            <v>Concreto autoadensável com metacaulim fck = 45 MPa - confecção em central dosadora de 30 m³/h - areia e brita comerciais</v>
          </cell>
          <cell r="C1522" t="str">
            <v>m³</v>
          </cell>
          <cell r="D1522" t="str">
            <v>DNIT 117/2009-ES</v>
          </cell>
        </row>
        <row r="1523">
          <cell r="A1523">
            <v>1107912</v>
          </cell>
          <cell r="B1523" t="str">
            <v>Concreto autoadensável com metacaulim fck = 50 MPa - confecção em central dosadora de 30 m³/h - areia e brita comerciais</v>
          </cell>
          <cell r="C1523" t="str">
            <v>m³</v>
          </cell>
          <cell r="D1523" t="str">
            <v>DNIT 117/2009-ES</v>
          </cell>
        </row>
        <row r="1524">
          <cell r="A1524">
            <v>1107928</v>
          </cell>
          <cell r="B1524" t="str">
            <v>Concreto fck = 20 MPa - confecção em central dosadora de 30 m³/h - areia e brita comerciais</v>
          </cell>
          <cell r="C1524" t="str">
            <v>m³</v>
          </cell>
          <cell r="D1524" t="str">
            <v>DNIT 117/2009-ES</v>
          </cell>
        </row>
        <row r="1525">
          <cell r="A1525">
            <v>1107929</v>
          </cell>
          <cell r="B1525" t="str">
            <v>Concreto fck = 20 MPa - confecção em central dosadora de 30 m³/h - areia extraída e brita produzida</v>
          </cell>
          <cell r="C1525" t="str">
            <v>m³</v>
          </cell>
          <cell r="D1525" t="str">
            <v>DNIT 117/2009-ES</v>
          </cell>
        </row>
        <row r="1526">
          <cell r="A1526">
            <v>1107932</v>
          </cell>
          <cell r="B1526" t="str">
            <v>Concreto com microssílica 10% fck = 50 MPa - confecção em central dosadora de 30 m³/h - areia e brita comerciais</v>
          </cell>
          <cell r="C1526" t="str">
            <v>m³</v>
          </cell>
          <cell r="D1526" t="str">
            <v>DNIT 117/2009-ES</v>
          </cell>
        </row>
        <row r="1527">
          <cell r="A1527">
            <v>1108059</v>
          </cell>
          <cell r="B1527" t="str">
            <v>Argamassa para reparos estruturais e grouteamento com adição de 30% de pedrisco</v>
          </cell>
          <cell r="C1527" t="str">
            <v>m³</v>
          </cell>
          <cell r="D1527" t="str">
            <v>DNIT 117/2009-ES</v>
          </cell>
        </row>
        <row r="1528">
          <cell r="A1528">
            <v>1108060</v>
          </cell>
          <cell r="B1528" t="str">
            <v>Argamassa polimérica com microssílica</v>
          </cell>
          <cell r="C1528" t="str">
            <v>m³</v>
          </cell>
          <cell r="D1528" t="str">
            <v>DNIT 117/2009-ES</v>
          </cell>
        </row>
        <row r="1529">
          <cell r="A1529">
            <v>1108061</v>
          </cell>
          <cell r="B1529" t="str">
            <v>Concreto fck = 25 MPa com latex SBR - confecção em betoneira e lançamento manual - areia e brita comerciais</v>
          </cell>
          <cell r="C1529" t="str">
            <v>m³</v>
          </cell>
          <cell r="D1529" t="str">
            <v>DNIT 117/2009-ES</v>
          </cell>
        </row>
        <row r="1530">
          <cell r="A1530">
            <v>1108064</v>
          </cell>
          <cell r="B1530" t="str">
            <v>Concreto fck = 30 MPa com latex SBR - confecção em betoneira e lançamento manual - areia e brita comerciais</v>
          </cell>
          <cell r="C1530" t="str">
            <v>m³</v>
          </cell>
          <cell r="D1530" t="str">
            <v>DNIT 117/2009-ES</v>
          </cell>
        </row>
        <row r="1531">
          <cell r="A1531">
            <v>1108111</v>
          </cell>
          <cell r="B1531" t="str">
            <v>Concreto com microssílica 8% fck = 25 MPa - confecção em central dosadora de 30 m³/h - areia e brita comerciais</v>
          </cell>
          <cell r="C1531" t="str">
            <v>m³</v>
          </cell>
          <cell r="D1531" t="str">
            <v>DNIT 117/2009-ES</v>
          </cell>
        </row>
        <row r="1532">
          <cell r="A1532">
            <v>1108112</v>
          </cell>
          <cell r="B1532" t="str">
            <v>Concreto com microssílica 8% fck = 30 MPa - confecção em central dosadora de 30 m³/h - areia e brita comerciais</v>
          </cell>
          <cell r="C1532" t="str">
            <v>m³</v>
          </cell>
          <cell r="D1532" t="str">
            <v>DNIT 117/2009-ES</v>
          </cell>
        </row>
        <row r="1533">
          <cell r="A1533">
            <v>1108113</v>
          </cell>
          <cell r="B1533" t="str">
            <v>Concreto com microssílica 8% fck = 35 MPa - confecção em central dosadora de 30 m³/h - areia e brita comerciais</v>
          </cell>
          <cell r="C1533" t="str">
            <v>m³</v>
          </cell>
          <cell r="D1533" t="str">
            <v>DNIT 117/2009-ES</v>
          </cell>
        </row>
        <row r="1534">
          <cell r="A1534">
            <v>1108114</v>
          </cell>
          <cell r="B1534" t="str">
            <v>Concreto com microssílica 8% fck = 40 MPa - confecção em central dosadora de 30 m³/h - areia e brita comerciais</v>
          </cell>
          <cell r="C1534" t="str">
            <v>m³</v>
          </cell>
          <cell r="D1534" t="str">
            <v>DNIT 117/2009-ES</v>
          </cell>
        </row>
        <row r="1535">
          <cell r="A1535">
            <v>1108116</v>
          </cell>
          <cell r="B1535" t="str">
            <v>Concreto submerso fck = 25 MPa - confecção em central dosadora de 30 m³/h - areia e brita comerciais</v>
          </cell>
          <cell r="C1535" t="str">
            <v>m³</v>
          </cell>
          <cell r="D1535" t="str">
            <v>DNIT 117/2009-ES</v>
          </cell>
        </row>
        <row r="1536">
          <cell r="A1536">
            <v>1108118</v>
          </cell>
          <cell r="B1536" t="str">
            <v>Concreto submerso fck = 30 MPa - confecção em central dosadora de 30 m³/h - areia e brita comerciais</v>
          </cell>
          <cell r="C1536" t="str">
            <v>m³</v>
          </cell>
          <cell r="D1536" t="str">
            <v>DNIT 117/2009-ES</v>
          </cell>
        </row>
        <row r="1537">
          <cell r="A1537">
            <v>1108120</v>
          </cell>
          <cell r="B1537" t="str">
            <v>Concreto submerso fck = 40 MPa - confecção em central dosadora de 30 m³/h - areia e brita comerciais</v>
          </cell>
          <cell r="C1537" t="str">
            <v>m³</v>
          </cell>
          <cell r="D1537" t="str">
            <v>DNIT 117/2009-ES</v>
          </cell>
        </row>
        <row r="1538">
          <cell r="A1538">
            <v>1109664</v>
          </cell>
          <cell r="B1538" t="str">
            <v>Argamassa de cimento e areia 1:1 - areia extraída</v>
          </cell>
          <cell r="C1538" t="str">
            <v>m³</v>
          </cell>
          <cell r="D1538" t="str">
            <v>DNIT 117/2009-ES</v>
          </cell>
        </row>
        <row r="1539">
          <cell r="A1539">
            <v>1109665</v>
          </cell>
          <cell r="B1539" t="str">
            <v>Argamassa de cimento e areia 1:1 - areia comercial</v>
          </cell>
          <cell r="C1539" t="str">
            <v>m³</v>
          </cell>
          <cell r="D1539" t="str">
            <v>DNIT 117/2009-ES</v>
          </cell>
        </row>
        <row r="1540">
          <cell r="A1540">
            <v>1109666</v>
          </cell>
          <cell r="B1540" t="str">
            <v>Argamassa de cimento e areia 1:2 - areia extraída</v>
          </cell>
          <cell r="C1540" t="str">
            <v>m³</v>
          </cell>
          <cell r="D1540" t="str">
            <v>DNIT 117/2009-ES</v>
          </cell>
        </row>
        <row r="1541">
          <cell r="A1541">
            <v>1109667</v>
          </cell>
          <cell r="B1541" t="str">
            <v>Argamassa de cimento e areia 1:2 - areia comercial</v>
          </cell>
          <cell r="C1541" t="str">
            <v>m³</v>
          </cell>
          <cell r="D1541" t="str">
            <v>DNIT 117/2009-ES</v>
          </cell>
        </row>
        <row r="1542">
          <cell r="A1542">
            <v>1109668</v>
          </cell>
          <cell r="B1542" t="str">
            <v>Argamassa de cimento e areia 1:3 - areia extraída</v>
          </cell>
          <cell r="C1542" t="str">
            <v>m³</v>
          </cell>
          <cell r="D1542" t="str">
            <v>DNIT 117/2009-ES</v>
          </cell>
        </row>
        <row r="1543">
          <cell r="A1543">
            <v>1109669</v>
          </cell>
          <cell r="B1543" t="str">
            <v>Argamassa de cimento e areia 1:3 - areia comercial</v>
          </cell>
          <cell r="C1543" t="str">
            <v>m³</v>
          </cell>
          <cell r="D1543" t="str">
            <v>DNIT 117/2009-ES</v>
          </cell>
        </row>
        <row r="1544">
          <cell r="A1544">
            <v>1109670</v>
          </cell>
          <cell r="B1544" t="str">
            <v>Argamassa de cimento e areia 1:4 - areia extraída</v>
          </cell>
          <cell r="C1544" t="str">
            <v>m³</v>
          </cell>
          <cell r="D1544" t="str">
            <v>DNIT 117/2009-ES</v>
          </cell>
        </row>
        <row r="1545">
          <cell r="A1545">
            <v>1109671</v>
          </cell>
          <cell r="B1545" t="str">
            <v>Argamassa de cimento e areia 1:4 - areia comercial</v>
          </cell>
          <cell r="C1545" t="str">
            <v>m³</v>
          </cell>
          <cell r="D1545" t="str">
            <v>DNIT 117/2009-ES</v>
          </cell>
        </row>
        <row r="1546">
          <cell r="A1546">
            <v>1109672</v>
          </cell>
          <cell r="B1546" t="str">
            <v>Argamassa de cimento e areia com aditivo aglutinante 1:8</v>
          </cell>
          <cell r="C1546" t="str">
            <v>m³</v>
          </cell>
          <cell r="D1546" t="str">
            <v>DNIT 117/2009-ES</v>
          </cell>
        </row>
        <row r="1547">
          <cell r="A1547">
            <v>1109673</v>
          </cell>
          <cell r="B1547" t="str">
            <v>Argamassa de cimento, cal hidratada e areia 1:2:6 - areia comercial</v>
          </cell>
          <cell r="C1547" t="str">
            <v>m³</v>
          </cell>
          <cell r="D1547" t="str">
            <v>DNIT 117/2009-ES</v>
          </cell>
        </row>
        <row r="1548">
          <cell r="A1548">
            <v>1109674</v>
          </cell>
          <cell r="B1548" t="str">
            <v>Argamassa de cimento, cal hidratada e areia 1:2:7 - areia comercial</v>
          </cell>
          <cell r="C1548" t="str">
            <v>m³</v>
          </cell>
          <cell r="D1548" t="str">
            <v>DNIT 117/2009-ES</v>
          </cell>
        </row>
        <row r="1549">
          <cell r="A1549">
            <v>1109675</v>
          </cell>
          <cell r="B1549" t="str">
            <v>Argamassa de cimento, cal hidratada e areia 1:2:8 - areia comercial</v>
          </cell>
          <cell r="C1549" t="str">
            <v>m³</v>
          </cell>
          <cell r="D1549" t="str">
            <v>DNIT 117/2009-ES</v>
          </cell>
        </row>
        <row r="1550">
          <cell r="A1550">
            <v>1109676</v>
          </cell>
          <cell r="B1550" t="str">
            <v>Argamassa de cimento, cal hidratada e areia 1:2:9 - areia comercial</v>
          </cell>
          <cell r="C1550" t="str">
            <v>m³</v>
          </cell>
          <cell r="D1550" t="str">
            <v>DNIT 117/2009-ES</v>
          </cell>
        </row>
        <row r="1551">
          <cell r="A1551">
            <v>1109678</v>
          </cell>
          <cell r="B1551" t="str">
            <v>Argamassa de cimento, cal hidratada e areia 1:2:10 - areia comercial</v>
          </cell>
          <cell r="C1551" t="str">
            <v>m³</v>
          </cell>
          <cell r="D1551" t="str">
            <v>DNIT 117/2009-ES</v>
          </cell>
        </row>
        <row r="1552">
          <cell r="A1552">
            <v>1109679</v>
          </cell>
          <cell r="B1552" t="str">
            <v>Argamassa de cimento, cal hidratada e areia média 1:1:6</v>
          </cell>
          <cell r="C1552" t="str">
            <v>m³</v>
          </cell>
          <cell r="D1552" t="str">
            <v>DNIT 117/2009-ES</v>
          </cell>
        </row>
        <row r="1553">
          <cell r="A1553">
            <v>1109680</v>
          </cell>
          <cell r="B1553" t="str">
            <v>Argamassa para reparos e grouteamento</v>
          </cell>
          <cell r="C1553" t="str">
            <v>m³</v>
          </cell>
          <cell r="D1553" t="str">
            <v>DNIT 117/2009-ES</v>
          </cell>
        </row>
        <row r="1554">
          <cell r="A1554">
            <v>1109690</v>
          </cell>
          <cell r="B1554" t="str">
            <v>Argamassa de cimento, cal hidratada e areia 1:2:6 - areia extraída</v>
          </cell>
          <cell r="C1554" t="str">
            <v>m³</v>
          </cell>
          <cell r="D1554" t="str">
            <v>DNIT 117/2009-ES</v>
          </cell>
        </row>
        <row r="1555">
          <cell r="A1555">
            <v>1109691</v>
          </cell>
          <cell r="B1555" t="str">
            <v>Argamassa de cimento, cal hidratada e areia 1:2:7 - areia extraída</v>
          </cell>
          <cell r="C1555" t="str">
            <v>m³</v>
          </cell>
          <cell r="D1555" t="str">
            <v>DNIT 117/2009-ES</v>
          </cell>
        </row>
        <row r="1556">
          <cell r="A1556">
            <v>1109692</v>
          </cell>
          <cell r="B1556" t="str">
            <v>Argamassa de cimento, cal hidratada e areia 1:2:8 - areia extraída</v>
          </cell>
          <cell r="C1556" t="str">
            <v>m³</v>
          </cell>
          <cell r="D1556" t="str">
            <v>DNIT 117/2009-ES</v>
          </cell>
        </row>
        <row r="1557">
          <cell r="A1557">
            <v>1109693</v>
          </cell>
          <cell r="B1557" t="str">
            <v>Argamassa de cimento, cal hidratada e areia 1:2:9 - areia extraída</v>
          </cell>
          <cell r="C1557" t="str">
            <v>m³</v>
          </cell>
          <cell r="D1557" t="str">
            <v>DNIT 117/2009-ES</v>
          </cell>
        </row>
        <row r="1558">
          <cell r="A1558">
            <v>1109694</v>
          </cell>
          <cell r="B1558" t="str">
            <v>Argamassa de cimento, cal hidratada e areia 1:2:10 - areia extraída</v>
          </cell>
          <cell r="C1558" t="str">
            <v>m³</v>
          </cell>
          <cell r="D1558" t="str">
            <v>DNIT 117/2009-ES</v>
          </cell>
        </row>
        <row r="1559">
          <cell r="A1559">
            <v>1109697</v>
          </cell>
          <cell r="B1559" t="str">
            <v>Argamassa de cimento, cal hidratada e areia 1:0,5:8 - areia comercial</v>
          </cell>
          <cell r="C1559" t="str">
            <v>m³</v>
          </cell>
          <cell r="D1559" t="str">
            <v>DNIT 117/2009-ES</v>
          </cell>
        </row>
        <row r="1560">
          <cell r="A1560">
            <v>1109698</v>
          </cell>
          <cell r="B1560" t="str">
            <v>Argamassa de cimento, cal hidratada e areia 1:0,5:8 - areia extraída</v>
          </cell>
          <cell r="C1560" t="str">
            <v>m³</v>
          </cell>
          <cell r="D1560" t="str">
            <v>DNIT 117/2009-ES</v>
          </cell>
        </row>
        <row r="1561">
          <cell r="A1561">
            <v>1110000</v>
          </cell>
          <cell r="B1561" t="str">
            <v>Concreto</v>
          </cell>
          <cell r="C1561" t="str">
            <v>m³</v>
          </cell>
          <cell r="D1561" t="str">
            <v>DNIT 117/2009-ES</v>
          </cell>
        </row>
        <row r="1562">
          <cell r="A1562">
            <v>1116126</v>
          </cell>
          <cell r="B1562" t="str">
            <v>Concreto fck = 25 MPa para pré moldados (mourões) - areia extraída e brita produzida</v>
          </cell>
          <cell r="C1562" t="str">
            <v>m³</v>
          </cell>
          <cell r="D1562" t="str">
            <v>DNIT 117/2009-ES</v>
          </cell>
        </row>
        <row r="1563">
          <cell r="A1563">
            <v>1116127</v>
          </cell>
          <cell r="B1563" t="str">
            <v>Concreto fck = 25 MPa para pré moldados (mourões) - areia e brita comerciais</v>
          </cell>
          <cell r="C1563" t="str">
            <v>m³</v>
          </cell>
          <cell r="D1563" t="str">
            <v>DNIT 117/2009-ES</v>
          </cell>
        </row>
        <row r="1564">
          <cell r="A1564">
            <v>1116263</v>
          </cell>
          <cell r="B1564" t="str">
            <v>Concreto para bombeamento fck = 25 MPa - confecção em central dosadora de 40 m³/h - areia e brita comerciais</v>
          </cell>
          <cell r="C1564" t="str">
            <v>m³</v>
          </cell>
          <cell r="D1564" t="str">
            <v>DNIT 117/2009-ES</v>
          </cell>
        </row>
        <row r="1565">
          <cell r="A1565">
            <v>1116264</v>
          </cell>
          <cell r="B1565" t="str">
            <v>Concreto para bombeamento fck = 30 MPa - confecção em central dosadora de 40 m³/h - areia e brita comerciais</v>
          </cell>
          <cell r="C1565" t="str">
            <v>m³</v>
          </cell>
          <cell r="D1565" t="str">
            <v>DNIT 117/2009-ES</v>
          </cell>
        </row>
        <row r="1566">
          <cell r="A1566">
            <v>1116265</v>
          </cell>
          <cell r="B1566" t="str">
            <v>Concreto para bombeamento fck = 35 MPa - confecção em central dosadora de 40 m³/h - areia e brita comerciais</v>
          </cell>
          <cell r="C1566" t="str">
            <v>m³</v>
          </cell>
          <cell r="D1566" t="str">
            <v>DNIT 117/2009-ES</v>
          </cell>
        </row>
        <row r="1567">
          <cell r="A1567">
            <v>1116266</v>
          </cell>
          <cell r="B1567" t="str">
            <v>Concreto para bombeamento fck = 40 MPa - confecção em central dosadora de 40 m³/h - areia e brita comerciais</v>
          </cell>
          <cell r="C1567" t="str">
            <v>m³</v>
          </cell>
          <cell r="D1567" t="str">
            <v>DNIT 117/2009-ES</v>
          </cell>
        </row>
        <row r="1568">
          <cell r="A1568">
            <v>1116267</v>
          </cell>
          <cell r="B1568" t="str">
            <v>Concreto para bombeamento fck = 25 MPa - confecção em central dosadora de 40 m³/h - areia extraída e brita produzida</v>
          </cell>
          <cell r="C1568" t="str">
            <v>m³</v>
          </cell>
          <cell r="D1568" t="str">
            <v>DNIT 117/2009-ES</v>
          </cell>
        </row>
        <row r="1569">
          <cell r="A1569">
            <v>1116268</v>
          </cell>
          <cell r="B1569" t="str">
            <v>Concreto para bombeamento fck = 30 MPa - confecção em central dosadora de 40 m³/h - areia extraída e brita produzida</v>
          </cell>
          <cell r="C1569" t="str">
            <v>m³</v>
          </cell>
          <cell r="D1569" t="str">
            <v>DNIT 117/2009-ES</v>
          </cell>
        </row>
        <row r="1570">
          <cell r="A1570">
            <v>1116269</v>
          </cell>
          <cell r="B1570" t="str">
            <v>Concreto para bombeamento fck = 35 MPa - confecção em central dosadora de 40 m³/h - areia extraída e brita produzida</v>
          </cell>
          <cell r="C1570" t="str">
            <v>m³</v>
          </cell>
          <cell r="D1570" t="str">
            <v>DNIT 117/2009-ES</v>
          </cell>
        </row>
        <row r="1571">
          <cell r="A1571">
            <v>1116270</v>
          </cell>
          <cell r="B1571" t="str">
            <v>Concreto para bombeamento fck = 40 MPa - confecção em central dosadora de 40 m³/h - areia extraída e brita produzida</v>
          </cell>
          <cell r="C1571" t="str">
            <v>m³</v>
          </cell>
          <cell r="D1571" t="str">
            <v>DNIT 117/2009-ES</v>
          </cell>
        </row>
        <row r="1572">
          <cell r="A1572">
            <v>1119528</v>
          </cell>
          <cell r="B1572" t="str">
            <v>Concreto fck = 25 MPa - confecção em central dosadora de 30 m³/h - areia e brita comerciais</v>
          </cell>
          <cell r="C1572" t="str">
            <v>m³</v>
          </cell>
          <cell r="D1572" t="str">
            <v>DNIT 117/2009-ES</v>
          </cell>
        </row>
        <row r="1573">
          <cell r="A1573">
            <v>1207660</v>
          </cell>
          <cell r="B1573" t="str">
            <v>Concreto projetado via úmida fck = 40 MPa aplicado em túneis classe IV com seção de 20 a 40 m²</v>
          </cell>
          <cell r="C1573" t="str">
            <v>m³</v>
          </cell>
          <cell r="D1573" t="str">
            <v>DNIT 087/2006-ES</v>
          </cell>
        </row>
        <row r="1574">
          <cell r="A1574">
            <v>1207661</v>
          </cell>
          <cell r="B1574" t="str">
            <v>Concreto projetado via úmida fck = 30 MPa aplicado em túneis classe V com seção de 60 a 90 m²</v>
          </cell>
          <cell r="C1574" t="str">
            <v>m³</v>
          </cell>
          <cell r="D1574" t="str">
            <v>DNIT 087/2006-ES</v>
          </cell>
        </row>
        <row r="1575">
          <cell r="A1575">
            <v>1207662</v>
          </cell>
          <cell r="B1575" t="str">
            <v>Concreto projetado via úmida fck = 30 MPa aplicado em túneis classe V com seção de 40 a 60 m²</v>
          </cell>
          <cell r="C1575" t="str">
            <v>m³</v>
          </cell>
          <cell r="D1575" t="str">
            <v>DNIT 087/2006-ES</v>
          </cell>
        </row>
        <row r="1576">
          <cell r="A1576">
            <v>1207663</v>
          </cell>
          <cell r="B1576" t="str">
            <v>Concreto projetado via úmida fck = 30 MPa aplicado em túneis classe V com seção de 20 a 40 m²</v>
          </cell>
          <cell r="C1576" t="str">
            <v>m³</v>
          </cell>
          <cell r="D1576" t="str">
            <v>DNIT 087/2006-ES</v>
          </cell>
        </row>
        <row r="1577">
          <cell r="A1577">
            <v>1207664</v>
          </cell>
          <cell r="B1577" t="str">
            <v>Concreto projetado via úmida fck = 40 MPa aplicado em túneis classe V com seção de 60 a 90 m²</v>
          </cell>
          <cell r="C1577" t="str">
            <v>m³</v>
          </cell>
          <cell r="D1577" t="str">
            <v>DNIT 087/2006-ES</v>
          </cell>
        </row>
        <row r="1578">
          <cell r="A1578">
            <v>1207665</v>
          </cell>
          <cell r="B1578" t="str">
            <v>Concreto projetado via úmida fck = 40 MPa aplicado em túneis classe V com seção de 40 a 60 m²</v>
          </cell>
          <cell r="C1578" t="str">
            <v>m³</v>
          </cell>
          <cell r="D1578" t="str">
            <v>DNIT 087/2006-ES</v>
          </cell>
        </row>
        <row r="1579">
          <cell r="A1579">
            <v>1207666</v>
          </cell>
          <cell r="B1579" t="str">
            <v>Concreto projetado via úmida fck = 40 MPa aplicado em túneis classe V com seção de 20 a 40 m²</v>
          </cell>
          <cell r="C1579" t="str">
            <v>m³</v>
          </cell>
          <cell r="D1579" t="str">
            <v>DNIT 087/2006-ES</v>
          </cell>
        </row>
        <row r="1580">
          <cell r="A1580">
            <v>1207667</v>
          </cell>
          <cell r="B1580" t="str">
            <v>Concreto projetado via úmida fck = 30 MPa aplicado em túneis classe VI com seção de 60 a 90 m²</v>
          </cell>
          <cell r="C1580" t="str">
            <v>m³</v>
          </cell>
          <cell r="D1580" t="str">
            <v>DNIT 087/2006-ES</v>
          </cell>
        </row>
        <row r="1581">
          <cell r="A1581">
            <v>1207668</v>
          </cell>
          <cell r="B1581" t="str">
            <v>Concreto projetado via úmida fck = 30 MPa aplicado em túneis classe VI com seção de 40 a 60 m²</v>
          </cell>
          <cell r="C1581" t="str">
            <v>m³</v>
          </cell>
          <cell r="D1581" t="str">
            <v>DNIT 087/2006-ES</v>
          </cell>
        </row>
        <row r="1582">
          <cell r="A1582">
            <v>1207669</v>
          </cell>
          <cell r="B1582" t="str">
            <v>Concreto projetado via úmida fck = 30 MPa aplicado em túneis classe VI com seção de 20 a 40 m²</v>
          </cell>
          <cell r="C1582" t="str">
            <v>m³</v>
          </cell>
          <cell r="D1582" t="str">
            <v>DNIT 087/2006-ES</v>
          </cell>
        </row>
        <row r="1583">
          <cell r="A1583">
            <v>1207670</v>
          </cell>
          <cell r="B1583" t="str">
            <v>Concreto projetado via úmida fck = 40 MPa aplicado em túneis classe VI com seção de 60 a 90 m²</v>
          </cell>
          <cell r="C1583" t="str">
            <v>m³</v>
          </cell>
          <cell r="D1583" t="str">
            <v>DNIT 087/2006-ES</v>
          </cell>
        </row>
        <row r="1584">
          <cell r="A1584">
            <v>1207671</v>
          </cell>
          <cell r="B1584" t="str">
            <v>Concreto projetado via úmida fck = 40 MPa aplicado em túneis classe VI com seção de 40 a 60 m²</v>
          </cell>
          <cell r="C1584" t="str">
            <v>m³</v>
          </cell>
          <cell r="D1584" t="str">
            <v>DNIT 087/2006-ES</v>
          </cell>
        </row>
        <row r="1585">
          <cell r="A1585">
            <v>1207672</v>
          </cell>
          <cell r="B1585" t="str">
            <v>Concreto projetado via úmida fck = 40 MPa aplicado em túneis classe VI com seção de 20 a 40 m²</v>
          </cell>
          <cell r="C1585" t="str">
            <v>m³</v>
          </cell>
          <cell r="D1585" t="str">
            <v>DNIT 087/2006-ES</v>
          </cell>
        </row>
        <row r="1586">
          <cell r="A1586">
            <v>1207681</v>
          </cell>
          <cell r="B1586" t="str">
            <v>Concreto projetado via úmida fck = 40 MPa aplicado em túneis classe I com seção de 40 a 60 m²</v>
          </cell>
          <cell r="C1586" t="str">
            <v>m³</v>
          </cell>
          <cell r="D1586" t="str">
            <v>DNIT 087/2006-ES</v>
          </cell>
        </row>
        <row r="1587">
          <cell r="A1587">
            <v>1207682</v>
          </cell>
          <cell r="B1587" t="str">
            <v>Concreto projetado via úmida fck = 40 MPa aplicado em túneis classe I com seção de 20 a 40 m²</v>
          </cell>
          <cell r="C1587" t="str">
            <v>m³</v>
          </cell>
          <cell r="D1587" t="str">
            <v>DNIT 087/2006-ES</v>
          </cell>
        </row>
        <row r="1588">
          <cell r="A1588">
            <v>1207683</v>
          </cell>
          <cell r="B1588" t="str">
            <v>Concreto projetado via úmida fck = 30 MPa aplicado em túneis classe II com seção de 60 a 90 m²</v>
          </cell>
          <cell r="C1588" t="str">
            <v>m³</v>
          </cell>
          <cell r="D1588" t="str">
            <v>DNIT 087/2006-ES</v>
          </cell>
        </row>
        <row r="1589">
          <cell r="A1589">
            <v>1207684</v>
          </cell>
          <cell r="B1589" t="str">
            <v>Concreto projetado via úmida fck = 30 MPa aplicado em túneis classe II com seção de 40 a 60 m²</v>
          </cell>
          <cell r="C1589" t="str">
            <v>m³</v>
          </cell>
          <cell r="D1589" t="str">
            <v>DNIT 087/2006-ES</v>
          </cell>
        </row>
        <row r="1590">
          <cell r="A1590">
            <v>1207685</v>
          </cell>
          <cell r="B1590" t="str">
            <v>Concreto projetado via úmida fck = 30 MPa aplicado em túneis classe II com seção de 20 a 40 m²</v>
          </cell>
          <cell r="C1590" t="str">
            <v>m³</v>
          </cell>
          <cell r="D1590" t="str">
            <v>DNIT 087/2006-ES</v>
          </cell>
        </row>
        <row r="1591">
          <cell r="A1591">
            <v>1207686</v>
          </cell>
          <cell r="B1591" t="str">
            <v>Concreto projetado via úmida fck = 40 MPa aplicado em túneis classe II com seção de 60 a 90 m²</v>
          </cell>
          <cell r="C1591" t="str">
            <v>m³</v>
          </cell>
          <cell r="D1591" t="str">
            <v>DNIT 087/2006-ES</v>
          </cell>
        </row>
        <row r="1592">
          <cell r="A1592">
            <v>1207687</v>
          </cell>
          <cell r="B1592" t="str">
            <v>Concreto projetado via úmida fck = 40 MPa aplicado em túneis classe II com seção de 40 a 60 m²</v>
          </cell>
          <cell r="C1592" t="str">
            <v>m³</v>
          </cell>
          <cell r="D1592" t="str">
            <v>DNIT 087/2006-ES</v>
          </cell>
        </row>
        <row r="1593">
          <cell r="A1593">
            <v>1207688</v>
          </cell>
          <cell r="B1593" t="str">
            <v>Concreto projetado via úmida fck = 40 MPa aplicado em túneis classe II com seção de 20 a 40 m²</v>
          </cell>
          <cell r="C1593" t="str">
            <v>m³</v>
          </cell>
          <cell r="D1593" t="str">
            <v>DNIT 087/2006-ES</v>
          </cell>
        </row>
        <row r="1594">
          <cell r="A1594">
            <v>1207689</v>
          </cell>
          <cell r="B1594" t="str">
            <v>Concreto projetado via úmida fck = 30 MPa aplicado em túneis classe III com seção de 60 a 90 m²</v>
          </cell>
          <cell r="C1594" t="str">
            <v>m³</v>
          </cell>
          <cell r="D1594" t="str">
            <v>DNIT 087/2006-ES</v>
          </cell>
        </row>
        <row r="1595">
          <cell r="A1595">
            <v>1207690</v>
          </cell>
          <cell r="B1595" t="str">
            <v>Concreto projetado via úmida fck = 30 MPa aplicado em túneis classe III com seção de 40 a 60 m²</v>
          </cell>
          <cell r="C1595" t="str">
            <v>m³</v>
          </cell>
          <cell r="D1595" t="str">
            <v>DNIT 087/2006-ES</v>
          </cell>
        </row>
        <row r="1596">
          <cell r="A1596">
            <v>1207691</v>
          </cell>
          <cell r="B1596" t="str">
            <v>Concreto projetado via úmida fck = 30 MPa aplicado em túneis classe III com seção de 20 a 40 m²</v>
          </cell>
          <cell r="C1596" t="str">
            <v>m³</v>
          </cell>
          <cell r="D1596" t="str">
            <v>DNIT 087/2006-ES</v>
          </cell>
        </row>
        <row r="1597">
          <cell r="A1597">
            <v>1207692</v>
          </cell>
          <cell r="B1597" t="str">
            <v>Concreto projetado via úmida fck = 40 MPa aplicado em túneis classe III com seção de 60 a 90 m²</v>
          </cell>
          <cell r="C1597" t="str">
            <v>m³</v>
          </cell>
          <cell r="D1597" t="str">
            <v>DNIT 087/2006-ES</v>
          </cell>
        </row>
        <row r="1598">
          <cell r="A1598">
            <v>1207693</v>
          </cell>
          <cell r="B1598" t="str">
            <v>Concreto projetado via úmida fck = 40 MPa aplicado em túneis classe III com seção de 40 a 60 m²</v>
          </cell>
          <cell r="C1598" t="str">
            <v>m³</v>
          </cell>
          <cell r="D1598" t="str">
            <v>DNIT 087/2006-ES</v>
          </cell>
        </row>
        <row r="1599">
          <cell r="A1599">
            <v>1207694</v>
          </cell>
          <cell r="B1599" t="str">
            <v>Concreto projetado via úmida fck = 40 MPa aplicado em túneis classe III com seção de 20 a 40 m²</v>
          </cell>
          <cell r="C1599" t="str">
            <v>m³</v>
          </cell>
          <cell r="D1599" t="str">
            <v>DNIT 087/2006-ES</v>
          </cell>
        </row>
        <row r="1600">
          <cell r="A1600">
            <v>1207695</v>
          </cell>
          <cell r="B1600" t="str">
            <v>Concreto projetado via úmida fck = 30 MPa aplicado em túneis classe IV com seção de 60 a 90 m²</v>
          </cell>
          <cell r="C1600" t="str">
            <v>m³</v>
          </cell>
          <cell r="D1600" t="str">
            <v>DNIT 087/2006-ES</v>
          </cell>
        </row>
        <row r="1601">
          <cell r="A1601">
            <v>1207696</v>
          </cell>
          <cell r="B1601" t="str">
            <v>Concreto projetado via úmida fck = 30 MPa aplicado em túneis classe IV com seção de 40 a 60 m²</v>
          </cell>
          <cell r="C1601" t="str">
            <v>m³</v>
          </cell>
          <cell r="D1601" t="str">
            <v>DNIT 087/2006-ES</v>
          </cell>
        </row>
        <row r="1602">
          <cell r="A1602">
            <v>1207697</v>
          </cell>
          <cell r="B1602" t="str">
            <v>Concreto projetado via úmida fck = 30 MPa aplicado em túneis classe IV com seção de 20 a 40 m²</v>
          </cell>
          <cell r="C1602" t="str">
            <v>m³</v>
          </cell>
          <cell r="D1602" t="str">
            <v>DNIT 087/2006-ES</v>
          </cell>
        </row>
        <row r="1603">
          <cell r="A1603">
            <v>1207698</v>
          </cell>
          <cell r="B1603" t="str">
            <v>Concreto projetado via úmida fck = 40 MPa aplicado em túneis classe IV com seção de 60 a 90 m²</v>
          </cell>
          <cell r="C1603" t="str">
            <v>m³</v>
          </cell>
          <cell r="D1603" t="str">
            <v>DNIT 087/2006-ES</v>
          </cell>
        </row>
        <row r="1604">
          <cell r="A1604">
            <v>1207699</v>
          </cell>
          <cell r="B1604" t="str">
            <v>Concreto projetado via úmida fck = 40 MPa aplicado em túneis classe IV com seção de 40 a 60 m²</v>
          </cell>
          <cell r="C1604" t="str">
            <v>m³</v>
          </cell>
          <cell r="D1604" t="str">
            <v>DNIT 087/2006-ES</v>
          </cell>
        </row>
        <row r="1605">
          <cell r="A1605">
            <v>1207700</v>
          </cell>
          <cell r="B1605" t="str">
            <v>Concreto fck = 20 MPa para projeção via seca - confecção em betoneira</v>
          </cell>
          <cell r="C1605" t="str">
            <v>m³</v>
          </cell>
          <cell r="D1605" t="str">
            <v>DNIT 087/2006-ES</v>
          </cell>
        </row>
        <row r="1606">
          <cell r="A1606">
            <v>1207701</v>
          </cell>
          <cell r="B1606" t="str">
            <v>Concreto fck = 25 MPa para projeção via seca - confecção em betoneira</v>
          </cell>
          <cell r="C1606" t="str">
            <v>m³</v>
          </cell>
          <cell r="D1606" t="str">
            <v>DNIT 087/2006-ES</v>
          </cell>
        </row>
        <row r="1607">
          <cell r="A1607">
            <v>1207702</v>
          </cell>
          <cell r="B1607" t="str">
            <v>Concreto fck = 30 MPa para projeção via seca - confecção em betoneira</v>
          </cell>
          <cell r="C1607" t="str">
            <v>m³</v>
          </cell>
          <cell r="D1607" t="str">
            <v>DNIT 087/2006-ES</v>
          </cell>
        </row>
        <row r="1608">
          <cell r="A1608">
            <v>1207703</v>
          </cell>
          <cell r="B1608" t="str">
            <v>Concreto fck = 40 MPa para projeção via seca - confecção em betoneira</v>
          </cell>
          <cell r="C1608" t="str">
            <v>m³</v>
          </cell>
          <cell r="D1608" t="str">
            <v>DNIT 087/2006-ES</v>
          </cell>
        </row>
        <row r="1609">
          <cell r="A1609">
            <v>1207708</v>
          </cell>
          <cell r="B1609" t="str">
            <v>Concreto fck = 30 MPa para projeção via úmida - confecção em central dosadora de 30 m³/h</v>
          </cell>
          <cell r="C1609" t="str">
            <v>m³</v>
          </cell>
          <cell r="D1609" t="str">
            <v>DNIT 087/2006-ES</v>
          </cell>
        </row>
        <row r="1610">
          <cell r="A1610">
            <v>1207709</v>
          </cell>
          <cell r="B1610" t="str">
            <v>Concreto fck = 40 MPa para projeção via úmida - confecção em central dosadora de 30 m³/h</v>
          </cell>
          <cell r="C1610" t="str">
            <v>m³</v>
          </cell>
          <cell r="D1610" t="str">
            <v>DNIT 087/2006-ES</v>
          </cell>
        </row>
        <row r="1611">
          <cell r="A1611">
            <v>1207710</v>
          </cell>
          <cell r="B1611" t="str">
            <v>Concreto projetado fck = 20 MPa via seca aplicado em pisos ou superfícies inclinadas até 60°</v>
          </cell>
          <cell r="C1611" t="str">
            <v>m³</v>
          </cell>
          <cell r="D1611" t="str">
            <v>DNIT 087/2006-ES</v>
          </cell>
        </row>
        <row r="1612">
          <cell r="A1612">
            <v>1207711</v>
          </cell>
          <cell r="B1612" t="str">
            <v>Concreto projetado fck = 20 MPa via seca aplicado em superfícies inclinadas de 60° a 90°</v>
          </cell>
          <cell r="C1612" t="str">
            <v>m³</v>
          </cell>
          <cell r="D1612" t="str">
            <v>DNIT 087/2006-ES</v>
          </cell>
        </row>
        <row r="1613">
          <cell r="A1613">
            <v>1207712</v>
          </cell>
          <cell r="B1613" t="str">
            <v>Concreto projetado fck = 20 MPa via seca aplicado em piso, parede e teto</v>
          </cell>
          <cell r="C1613" t="str">
            <v>m³</v>
          </cell>
          <cell r="D1613" t="str">
            <v>DNIT 087/2006-ES</v>
          </cell>
        </row>
        <row r="1614">
          <cell r="A1614">
            <v>1207713</v>
          </cell>
          <cell r="B1614" t="str">
            <v>Concreto projetado fck = 20 MPa via seca aplicado no teto</v>
          </cell>
          <cell r="C1614" t="str">
            <v>m³</v>
          </cell>
          <cell r="D1614" t="str">
            <v>DNIT 087/2006-ES</v>
          </cell>
        </row>
        <row r="1615">
          <cell r="A1615">
            <v>1207714</v>
          </cell>
          <cell r="B1615" t="str">
            <v>Concreto projetado fck = 25 MPa via seca aplicado em pisos ou superfícies inclinadas até 60°</v>
          </cell>
          <cell r="C1615" t="str">
            <v>m³</v>
          </cell>
          <cell r="D1615" t="str">
            <v>DNIT 087/2006-ES</v>
          </cell>
        </row>
        <row r="1616">
          <cell r="A1616">
            <v>1207715</v>
          </cell>
          <cell r="B1616" t="str">
            <v>Concreto projetado fck = 25 MPa via seca aplicado em superfícies inclinadas de 60° a 90°</v>
          </cell>
          <cell r="C1616" t="str">
            <v>m³</v>
          </cell>
          <cell r="D1616" t="str">
            <v>DNIT 087/2006-ES</v>
          </cell>
        </row>
        <row r="1617">
          <cell r="A1617">
            <v>1207716</v>
          </cell>
          <cell r="B1617" t="str">
            <v>Concreto projetado fck = 25 MPa via seca aplicado em piso, parede e teto</v>
          </cell>
          <cell r="C1617" t="str">
            <v>m³</v>
          </cell>
          <cell r="D1617" t="str">
            <v>DNIT 087/2006-ES</v>
          </cell>
        </row>
        <row r="1618">
          <cell r="A1618">
            <v>1207717</v>
          </cell>
          <cell r="B1618" t="str">
            <v>Concreto projetado fck = 25 MPa via seca aplicado no teto</v>
          </cell>
          <cell r="C1618" t="str">
            <v>m³</v>
          </cell>
          <cell r="D1618" t="str">
            <v>DNIT 087/2006-ES</v>
          </cell>
        </row>
        <row r="1619">
          <cell r="A1619">
            <v>1207718</v>
          </cell>
          <cell r="B1619" t="str">
            <v>Concreto projetado fck = 30 MPa via seca aplicado em pisos ou superfícies inclinadas até 60°</v>
          </cell>
          <cell r="C1619" t="str">
            <v>m³</v>
          </cell>
          <cell r="D1619" t="str">
            <v>DNIT 087/2006-ES</v>
          </cell>
        </row>
        <row r="1620">
          <cell r="A1620">
            <v>1207719</v>
          </cell>
          <cell r="B1620" t="str">
            <v>Concreto projetado fck = 30 MPa via seca aplicado em superfícies inclinadas de 60° a 90°</v>
          </cell>
          <cell r="C1620" t="str">
            <v>m³</v>
          </cell>
          <cell r="D1620" t="str">
            <v>DNIT 087/2006-ES</v>
          </cell>
        </row>
        <row r="1621">
          <cell r="A1621">
            <v>1207720</v>
          </cell>
          <cell r="B1621" t="str">
            <v>Concreto projetado fck = 30 MPa via seca aplicado em piso, parede e teto</v>
          </cell>
          <cell r="C1621" t="str">
            <v>m³</v>
          </cell>
          <cell r="D1621" t="str">
            <v>DNIT 087/2006-ES</v>
          </cell>
        </row>
        <row r="1622">
          <cell r="A1622">
            <v>1207721</v>
          </cell>
          <cell r="B1622" t="str">
            <v>Concreto projetado fck = 30 MPa via seca aplicado no teto</v>
          </cell>
          <cell r="C1622" t="str">
            <v>m³</v>
          </cell>
          <cell r="D1622" t="str">
            <v>DNIT 087/2006-ES</v>
          </cell>
        </row>
        <row r="1623">
          <cell r="A1623">
            <v>1207722</v>
          </cell>
          <cell r="B1623" t="str">
            <v>Concreto projetado fck = 40 MPa via seca aplicado em pisos ou superfícies inclinadas até 60°</v>
          </cell>
          <cell r="C1623" t="str">
            <v>m³</v>
          </cell>
          <cell r="D1623" t="str">
            <v>DNIT 087/2006-ES</v>
          </cell>
        </row>
        <row r="1624">
          <cell r="A1624">
            <v>1207723</v>
          </cell>
          <cell r="B1624" t="str">
            <v>Concreto projetado fck = 40 MPa via seca aplicado em superfícies inclinadas de 60° a 90°</v>
          </cell>
          <cell r="C1624" t="str">
            <v>m³</v>
          </cell>
          <cell r="D1624" t="str">
            <v>DNIT 087/2006-ES</v>
          </cell>
        </row>
        <row r="1625">
          <cell r="A1625">
            <v>1207724</v>
          </cell>
          <cell r="B1625" t="str">
            <v>Concreto projetado fck = 40 MPa via seca aplicado em piso, parede e teto</v>
          </cell>
          <cell r="C1625" t="str">
            <v>m³</v>
          </cell>
          <cell r="D1625" t="str">
            <v>DNIT 087/2006-ES</v>
          </cell>
        </row>
        <row r="1626">
          <cell r="A1626">
            <v>1207725</v>
          </cell>
          <cell r="B1626" t="str">
            <v>Concreto projetado fck = 40 MPa via seca aplicado no teto</v>
          </cell>
          <cell r="C1626" t="str">
            <v>m³</v>
          </cell>
          <cell r="D1626" t="str">
            <v>DNIT 087/2006-ES</v>
          </cell>
        </row>
        <row r="1627">
          <cell r="A1627">
            <v>1207726</v>
          </cell>
          <cell r="B1627" t="str">
            <v>Concreto projetado via úmida fck = 30 MPa aplicado em túneis classe I com seção de 60 a 90 m²</v>
          </cell>
          <cell r="C1627" t="str">
            <v>m³</v>
          </cell>
          <cell r="D1627" t="str">
            <v>DNIT 087/2006-ES</v>
          </cell>
        </row>
        <row r="1628">
          <cell r="A1628">
            <v>1207727</v>
          </cell>
          <cell r="B1628" t="str">
            <v>Concreto projetado via úmida fck = 30 MPa aplicado em túneis classe I com seção de 40 a 60 m²</v>
          </cell>
          <cell r="C1628" t="str">
            <v>m³</v>
          </cell>
          <cell r="D1628" t="str">
            <v>DNIT 087/2006-ES</v>
          </cell>
        </row>
        <row r="1629">
          <cell r="A1629">
            <v>1207728</v>
          </cell>
          <cell r="B1629" t="str">
            <v>Concreto projetado via úmida fck = 30 MPa aplicado em túneis classe I com seção de 20 a 40 m²</v>
          </cell>
          <cell r="C1629" t="str">
            <v>m³</v>
          </cell>
          <cell r="D1629" t="str">
            <v>DNIT 087/2006-ES</v>
          </cell>
        </row>
        <row r="1630">
          <cell r="A1630">
            <v>1207729</v>
          </cell>
          <cell r="B1630" t="str">
            <v>Concreto projetado via úmida fck = 40 MPa aplicado em túneis classe I com seção de 60 a 90 m²</v>
          </cell>
          <cell r="C1630" t="str">
            <v>m³</v>
          </cell>
          <cell r="D1630" t="str">
            <v>DNIT 087/2006-ES</v>
          </cell>
        </row>
        <row r="1631">
          <cell r="A1631">
            <v>1208050</v>
          </cell>
          <cell r="B1631" t="str">
            <v>Regularização de superfície de concreto projetado</v>
          </cell>
          <cell r="C1631" t="str">
            <v>m²</v>
          </cell>
          <cell r="D1631" t="str">
            <v>DNIT 087/2006-ES</v>
          </cell>
        </row>
        <row r="1632">
          <cell r="A1632">
            <v>1208329</v>
          </cell>
          <cell r="B1632" t="str">
            <v>Concreto projetado via úmida fck = 30 MPa aplicado em túneis classe I com seção superior a 90 m²</v>
          </cell>
          <cell r="C1632" t="str">
            <v>m³</v>
          </cell>
          <cell r="D1632" t="str">
            <v>DNIT 087/2006-ES</v>
          </cell>
        </row>
        <row r="1633">
          <cell r="A1633">
            <v>1208333</v>
          </cell>
          <cell r="B1633" t="str">
            <v>Concreto projetado via úmida fck = 40 MPa aplicado em túneis classe I com seção superior a 90 m²</v>
          </cell>
          <cell r="C1633" t="str">
            <v>m³</v>
          </cell>
          <cell r="D1633" t="str">
            <v>DNIT 087/2006-ES</v>
          </cell>
        </row>
        <row r="1634">
          <cell r="A1634">
            <v>1208337</v>
          </cell>
          <cell r="B1634" t="str">
            <v>Concreto projetado via úmida fck = 30 MPa aplicado em túneis classe II com seção superior a 90 m²</v>
          </cell>
          <cell r="C1634" t="str">
            <v>m³</v>
          </cell>
          <cell r="D1634" t="str">
            <v>DNIT 087/2006-ES</v>
          </cell>
        </row>
        <row r="1635">
          <cell r="A1635">
            <v>1208341</v>
          </cell>
          <cell r="B1635" t="str">
            <v>Concreto projetado via úmida fck = 40 MPa aplicado em túneis classe II com seção superior a 90 m²</v>
          </cell>
          <cell r="C1635" t="str">
            <v>m³</v>
          </cell>
          <cell r="D1635" t="str">
            <v>DNIT 087/2006-ES</v>
          </cell>
        </row>
        <row r="1636">
          <cell r="A1636">
            <v>1208345</v>
          </cell>
          <cell r="B1636" t="str">
            <v>Concreto projetado via úmida fck = 30 MPa aplicado em túneis classe III com seção superior a 90 m²</v>
          </cell>
          <cell r="C1636" t="str">
            <v>m³</v>
          </cell>
          <cell r="D1636" t="str">
            <v>DNIT 087/2006-ES</v>
          </cell>
        </row>
        <row r="1637">
          <cell r="A1637">
            <v>1208349</v>
          </cell>
          <cell r="B1637" t="str">
            <v>Concreto projetado via úmida fck = 40 MPa aplicado em túneis classe III com seção superior a 90 m²</v>
          </cell>
          <cell r="C1637" t="str">
            <v>m³</v>
          </cell>
          <cell r="D1637" t="str">
            <v>DNIT 087/2006-ES</v>
          </cell>
        </row>
        <row r="1638">
          <cell r="A1638">
            <v>1208353</v>
          </cell>
          <cell r="B1638" t="str">
            <v>Concreto projetado via úmida fck = 30 MPa aplicado em túneis classe IV com seção superior a 90 m²</v>
          </cell>
          <cell r="C1638" t="str">
            <v>m³</v>
          </cell>
          <cell r="D1638" t="str">
            <v>DNIT 087/2006-ES</v>
          </cell>
        </row>
        <row r="1639">
          <cell r="A1639">
            <v>1208357</v>
          </cell>
          <cell r="B1639" t="str">
            <v>Concreto projetado via úmida fck = 40 MPa aplicado em túneis classe IV com seção superior a 90 m²</v>
          </cell>
          <cell r="C1639" t="str">
            <v>m³</v>
          </cell>
          <cell r="D1639" t="str">
            <v>DNIT 087/2006-ES</v>
          </cell>
        </row>
        <row r="1640">
          <cell r="A1640">
            <v>1208361</v>
          </cell>
          <cell r="B1640" t="str">
            <v>Concreto projetado via úmida fck = 30 MPa aplicado em túneis classe V com seção superior a 90 m²</v>
          </cell>
          <cell r="C1640" t="str">
            <v>m³</v>
          </cell>
          <cell r="D1640" t="str">
            <v>DNIT 087/2006-ES</v>
          </cell>
        </row>
        <row r="1641">
          <cell r="A1641">
            <v>1208365</v>
          </cell>
          <cell r="B1641" t="str">
            <v>Concreto projetado via úmida fck = 40 MPa aplicado em túneis classe V com seção superior a 90 m²</v>
          </cell>
          <cell r="C1641" t="str">
            <v>m³</v>
          </cell>
          <cell r="D1641" t="str">
            <v>DNIT 087/2006-ES</v>
          </cell>
        </row>
        <row r="1642">
          <cell r="A1642">
            <v>1208369</v>
          </cell>
          <cell r="B1642" t="str">
            <v>Concreto projetado via úmida fck = 30 MPa aplicado em túneis classe VI com seção superior a 90 m²</v>
          </cell>
          <cell r="C1642" t="str">
            <v>m³</v>
          </cell>
          <cell r="D1642" t="str">
            <v>DNIT 087/2006-ES</v>
          </cell>
        </row>
        <row r="1643">
          <cell r="A1643">
            <v>1208373</v>
          </cell>
          <cell r="B1643" t="str">
            <v>Concreto projetado via úmida fck = 40 MPa aplicado em túneis classe VI com seção superior a 90 m²</v>
          </cell>
          <cell r="C1643" t="str">
            <v>m³</v>
          </cell>
          <cell r="D1643" t="str">
            <v>DNIT 087/2006-ES</v>
          </cell>
        </row>
        <row r="1644">
          <cell r="A1644">
            <v>1400965</v>
          </cell>
          <cell r="B1644" t="str">
            <v>Abertura em muro de alvenaria de pedra argamassada com martelete</v>
          </cell>
          <cell r="C1644" t="str">
            <v>m³</v>
          </cell>
          <cell r="D1644"/>
        </row>
        <row r="1645">
          <cell r="A1645">
            <v>1400973</v>
          </cell>
          <cell r="B1645" t="str">
            <v>Corte com maçarico oxiacetileno de chapas de aço com espessura de 3 mm</v>
          </cell>
          <cell r="C1645" t="str">
            <v>m</v>
          </cell>
          <cell r="D1645"/>
        </row>
        <row r="1646">
          <cell r="A1646">
            <v>1400974</v>
          </cell>
          <cell r="B1646" t="str">
            <v>Corte com maçarico oxiacetileno de chapas de aço com espessura de 5 mm</v>
          </cell>
          <cell r="C1646" t="str">
            <v>m</v>
          </cell>
          <cell r="D1646"/>
        </row>
        <row r="1647">
          <cell r="A1647">
            <v>1407063</v>
          </cell>
          <cell r="B1647" t="str">
            <v>Corte de trilho TR 45 com utilização de equipamento leve</v>
          </cell>
          <cell r="C1647" t="str">
            <v>un</v>
          </cell>
          <cell r="D1647" t="str">
            <v>ETS-005</v>
          </cell>
        </row>
        <row r="1648">
          <cell r="A1648">
            <v>1407064</v>
          </cell>
          <cell r="B1648" t="str">
            <v>Corte de trilho TR 57 com utilização de equipamento leve</v>
          </cell>
          <cell r="C1648" t="str">
            <v>un</v>
          </cell>
          <cell r="D1648" t="str">
            <v>ETS-005</v>
          </cell>
        </row>
        <row r="1649">
          <cell r="A1649">
            <v>1407065</v>
          </cell>
          <cell r="B1649" t="str">
            <v>Corte de trilho TR 68 com utilização de equipamento leve</v>
          </cell>
          <cell r="C1649" t="str">
            <v>un</v>
          </cell>
          <cell r="D1649" t="str">
            <v>ETS-005</v>
          </cell>
        </row>
        <row r="1650">
          <cell r="A1650">
            <v>1407066</v>
          </cell>
          <cell r="B1650" t="str">
            <v>Corte de trilho UIC 60 com utilização de equipamento leve</v>
          </cell>
          <cell r="C1650" t="str">
            <v>un</v>
          </cell>
          <cell r="D1650" t="str">
            <v>ETS-005</v>
          </cell>
        </row>
        <row r="1651">
          <cell r="A1651">
            <v>1407067</v>
          </cell>
          <cell r="B1651" t="str">
            <v>Furação de trilho TR 45 com utilização de equipamento leve</v>
          </cell>
          <cell r="C1651" t="str">
            <v>un</v>
          </cell>
          <cell r="D1651" t="str">
            <v>ETS-006</v>
          </cell>
        </row>
        <row r="1652">
          <cell r="A1652">
            <v>1407068</v>
          </cell>
          <cell r="B1652" t="str">
            <v>Furação de trilho TR 57 com utilização de equipamento leve</v>
          </cell>
          <cell r="C1652" t="str">
            <v>un</v>
          </cell>
          <cell r="D1652" t="str">
            <v>ETS-006</v>
          </cell>
        </row>
        <row r="1653">
          <cell r="A1653">
            <v>1407069</v>
          </cell>
          <cell r="B1653" t="str">
            <v>Furação de trilho TR 68 com utilização de equipamento leve</v>
          </cell>
          <cell r="C1653" t="str">
            <v>un</v>
          </cell>
          <cell r="D1653" t="str">
            <v>ETS-006</v>
          </cell>
        </row>
        <row r="1654">
          <cell r="A1654">
            <v>1407070</v>
          </cell>
          <cell r="B1654" t="str">
            <v>Furação de trilho UIC 60 com utilização de equipamento leve</v>
          </cell>
          <cell r="C1654" t="str">
            <v>un</v>
          </cell>
          <cell r="D1654" t="str">
            <v>ETS-006</v>
          </cell>
        </row>
        <row r="1655">
          <cell r="A1655">
            <v>1407750</v>
          </cell>
          <cell r="B1655" t="str">
            <v>Abertura de rasgos em superfície de concreto medindo 8 x 8 mm para fixação de barras de aço de 6,3 mm</v>
          </cell>
          <cell r="C1655" t="str">
            <v>m</v>
          </cell>
          <cell r="D1655" t="str">
            <v>DNIT 082/2006-ES</v>
          </cell>
        </row>
        <row r="1656">
          <cell r="A1656">
            <v>1407751</v>
          </cell>
          <cell r="B1656" t="str">
            <v>Abertura de rasgos em superfície de concreto medindo 10 x 10 mm para fixação de barras de aço de 8 mm</v>
          </cell>
          <cell r="C1656" t="str">
            <v>m</v>
          </cell>
          <cell r="D1656" t="str">
            <v>DNIT 082/2006-ES</v>
          </cell>
        </row>
        <row r="1657">
          <cell r="A1657">
            <v>1407752</v>
          </cell>
          <cell r="B1657" t="str">
            <v>Abertura de rasgos em superfície de concreto medindo 12 x 12 mm para fixação de barras de aço de 10 mm</v>
          </cell>
          <cell r="C1657" t="str">
            <v>m</v>
          </cell>
          <cell r="D1657" t="str">
            <v>DNIT 082/2006-ES</v>
          </cell>
        </row>
        <row r="1658">
          <cell r="A1658">
            <v>1407753</v>
          </cell>
          <cell r="B1658" t="str">
            <v>Abertura de rasgos em superfície de concreto medindo 1 5x 15 mm para fixação de barras de aço de 12,5 mm</v>
          </cell>
          <cell r="C1658" t="str">
            <v>m</v>
          </cell>
          <cell r="D1658" t="str">
            <v>DNIT 082/2006-ES</v>
          </cell>
        </row>
        <row r="1659">
          <cell r="A1659">
            <v>1408019</v>
          </cell>
          <cell r="B1659" t="str">
            <v>Perfuração em concreto com martelete elétrico - D = 10 mm</v>
          </cell>
          <cell r="C1659" t="str">
            <v>m</v>
          </cell>
          <cell r="D1659" t="str">
            <v>NBR 6118/2003</v>
          </cell>
        </row>
        <row r="1660">
          <cell r="A1660">
            <v>1408020</v>
          </cell>
          <cell r="B1660" t="str">
            <v>Perfuração em concreto com martelete elétrico - D = 12,5 mm</v>
          </cell>
          <cell r="C1660" t="str">
            <v>m</v>
          </cell>
          <cell r="D1660" t="str">
            <v>NBR 6118/2003</v>
          </cell>
        </row>
        <row r="1661">
          <cell r="A1661">
            <v>1408021</v>
          </cell>
          <cell r="B1661" t="str">
            <v>Perfuração em concreto com coroa diamantada - D = 16 mm</v>
          </cell>
          <cell r="C1661" t="str">
            <v>m</v>
          </cell>
          <cell r="D1661" t="str">
            <v>NBR 6118/2003</v>
          </cell>
        </row>
        <row r="1662">
          <cell r="A1662">
            <v>1408024</v>
          </cell>
          <cell r="B1662" t="str">
            <v>Perfuração em concreto com coroa diamantada - D = 20 mm</v>
          </cell>
          <cell r="C1662" t="str">
            <v>m</v>
          </cell>
          <cell r="D1662" t="str">
            <v>NBR 6118/2003</v>
          </cell>
        </row>
        <row r="1663">
          <cell r="A1663">
            <v>1408026</v>
          </cell>
          <cell r="B1663" t="str">
            <v>Perfuração em concreto com coroa diamantada - D = 25 mm</v>
          </cell>
          <cell r="C1663" t="str">
            <v>m</v>
          </cell>
          <cell r="D1663" t="str">
            <v>NBR 6118/2003</v>
          </cell>
        </row>
        <row r="1664">
          <cell r="A1664">
            <v>1408142</v>
          </cell>
          <cell r="B1664" t="str">
            <v>Perfuração em concreto com coroa diamantada - D = 32 mm</v>
          </cell>
          <cell r="C1664" t="str">
            <v>m</v>
          </cell>
          <cell r="D1664" t="str">
            <v>NBR 6118/2003</v>
          </cell>
        </row>
        <row r="1665">
          <cell r="A1665">
            <v>1408143</v>
          </cell>
          <cell r="B1665" t="str">
            <v>Perfuração em concreto com coroa diamantada - D = 38 mm</v>
          </cell>
          <cell r="C1665" t="str">
            <v>m</v>
          </cell>
          <cell r="D1665" t="str">
            <v>NBR 6118/2003</v>
          </cell>
        </row>
        <row r="1666">
          <cell r="A1666">
            <v>1408144</v>
          </cell>
          <cell r="B1666" t="str">
            <v>Perfuração em concreto com coroa diamantada - D = 44 mm</v>
          </cell>
          <cell r="C1666" t="str">
            <v>m</v>
          </cell>
          <cell r="D1666" t="str">
            <v>NBR 6118/2003</v>
          </cell>
        </row>
        <row r="1667">
          <cell r="A1667">
            <v>1408145</v>
          </cell>
          <cell r="B1667" t="str">
            <v>Perfuração em concreto com coroa diamantada - D = 50 mm</v>
          </cell>
          <cell r="C1667" t="str">
            <v>m</v>
          </cell>
          <cell r="D1667" t="str">
            <v>NBR 6118/2003</v>
          </cell>
        </row>
        <row r="1668">
          <cell r="A1668">
            <v>1408146</v>
          </cell>
          <cell r="B1668" t="str">
            <v>Perfuração em concreto com coroa diamantada - D = 63 mm</v>
          </cell>
          <cell r="C1668" t="str">
            <v>m</v>
          </cell>
          <cell r="D1668" t="str">
            <v>NBR 6118/2003</v>
          </cell>
        </row>
        <row r="1669">
          <cell r="A1669">
            <v>1408147</v>
          </cell>
          <cell r="B1669" t="str">
            <v>Perfuração em concreto com coroa diamantada - D = 75 mm</v>
          </cell>
          <cell r="C1669" t="str">
            <v>m</v>
          </cell>
          <cell r="D1669" t="str">
            <v>NBR 6118/2003</v>
          </cell>
        </row>
        <row r="1670">
          <cell r="A1670">
            <v>1408148</v>
          </cell>
          <cell r="B1670" t="str">
            <v>Perfuração em concreto com coroa diamantada - D = 100 mm</v>
          </cell>
          <cell r="C1670" t="str">
            <v>m</v>
          </cell>
          <cell r="D1670" t="str">
            <v>NBR 6118/2003</v>
          </cell>
        </row>
        <row r="1671">
          <cell r="A1671">
            <v>1408173</v>
          </cell>
          <cell r="B1671" t="str">
            <v>Corte com maçarico oxiacetileno de perfis metálicos</v>
          </cell>
          <cell r="C1671" t="str">
            <v>cm²</v>
          </cell>
          <cell r="D1671"/>
        </row>
        <row r="1672">
          <cell r="A1672">
            <v>1416139</v>
          </cell>
          <cell r="B1672" t="str">
            <v>Corte com maçarico oxiacetileno de chapas de aço com espessura de 6,3 mm</v>
          </cell>
          <cell r="C1672" t="str">
            <v>m</v>
          </cell>
          <cell r="D1672"/>
        </row>
        <row r="1673">
          <cell r="A1673">
            <v>1416140</v>
          </cell>
          <cell r="B1673" t="str">
            <v>Corte com maçarico oxiacetileno de chapas de aço com espessura de 9,5 mm</v>
          </cell>
          <cell r="C1673" t="str">
            <v>m</v>
          </cell>
          <cell r="D1673"/>
        </row>
        <row r="1674">
          <cell r="A1674">
            <v>1416141</v>
          </cell>
          <cell r="B1674" t="str">
            <v>Corte com maçarico oxiacetileno de chapas de aço com espessura de 12,5 mm</v>
          </cell>
          <cell r="C1674" t="str">
            <v>m</v>
          </cell>
          <cell r="D1674"/>
        </row>
        <row r="1675">
          <cell r="A1675">
            <v>1416142</v>
          </cell>
          <cell r="B1675" t="str">
            <v>Corte com maçarico oxiacetileno de chapas de aço com espessura de 16 mm</v>
          </cell>
          <cell r="C1675" t="str">
            <v>m</v>
          </cell>
          <cell r="D1675"/>
        </row>
        <row r="1676">
          <cell r="A1676">
            <v>1416201</v>
          </cell>
          <cell r="B1676" t="str">
            <v>Corte de barras de aço CA-50 com maçarico oxiacetileno</v>
          </cell>
          <cell r="C1676" t="str">
            <v>cm²</v>
          </cell>
          <cell r="D1676"/>
        </row>
        <row r="1677">
          <cell r="A1677">
            <v>1416202</v>
          </cell>
          <cell r="B1677" t="str">
            <v>Corte com maçarico oxiacetileno de chapas de aço com espessura de 8 mm</v>
          </cell>
          <cell r="C1677" t="str">
            <v>m</v>
          </cell>
          <cell r="D1677"/>
        </row>
        <row r="1678">
          <cell r="A1678">
            <v>1416254</v>
          </cell>
          <cell r="B1678" t="str">
            <v>Solda com maçarico oxiacetileno de chapas de aço de 6,3 mm</v>
          </cell>
          <cell r="C1678" t="str">
            <v>m</v>
          </cell>
          <cell r="D1678"/>
        </row>
        <row r="1679">
          <cell r="A1679">
            <v>1416255</v>
          </cell>
          <cell r="B1679" t="str">
            <v>Solda com maçarico oxiacetileno de chapas de aço de 8 mm</v>
          </cell>
          <cell r="C1679" t="str">
            <v>m</v>
          </cell>
          <cell r="D1679"/>
        </row>
        <row r="1680">
          <cell r="A1680">
            <v>1416256</v>
          </cell>
          <cell r="B1680" t="str">
            <v>Solda com maçarico oxiacetileno de chapas de aço de 9,5 mm</v>
          </cell>
          <cell r="C1680" t="str">
            <v>m</v>
          </cell>
          <cell r="D1680"/>
        </row>
        <row r="1681">
          <cell r="A1681">
            <v>1416257</v>
          </cell>
          <cell r="B1681" t="str">
            <v>Solda com maçarico oxiacetileno de chapas de aço de 12,5 mm</v>
          </cell>
          <cell r="C1681" t="str">
            <v>m</v>
          </cell>
          <cell r="D1681"/>
        </row>
        <row r="1682">
          <cell r="A1682">
            <v>1505846</v>
          </cell>
          <cell r="B1682" t="str">
            <v>Contenção com estacas de perfis metálicos I 254 mm x 37,7 kg/m a cada metro - intercaladas com pranchões de madeira com espessura de 5 cm e ficha de 0 a 0,2 H - fornecimento e instalação</v>
          </cell>
          <cell r="C1682" t="str">
            <v>m²</v>
          </cell>
          <cell r="D1682"/>
        </row>
        <row r="1683">
          <cell r="A1683">
            <v>1505847</v>
          </cell>
          <cell r="B1683" t="str">
            <v>Muro em blocos segmentais de face pré-moldados 40 x 40 x 20 cm com altura de 4 a 6 m - confecção e assentamento</v>
          </cell>
          <cell r="C1683" t="str">
            <v>m²</v>
          </cell>
          <cell r="D1683"/>
        </row>
        <row r="1684">
          <cell r="A1684">
            <v>1505848</v>
          </cell>
          <cell r="B1684" t="str">
            <v>Muro em blocos segmentais de face pré-moldados 40 x 40 x 20 cm com altura de 6 a 8 m - confecção e assentamento</v>
          </cell>
          <cell r="C1684" t="str">
            <v>m²</v>
          </cell>
          <cell r="D1684"/>
        </row>
        <row r="1685">
          <cell r="A1685">
            <v>1505849</v>
          </cell>
          <cell r="B1685" t="str">
            <v>Muro em blocos segmentais de face pré-moldados 40 x 40 x 20 cm com altura de 8 a 10 m - confecção e assentamento</v>
          </cell>
          <cell r="C1685" t="str">
            <v>m²</v>
          </cell>
          <cell r="D1685"/>
        </row>
        <row r="1686">
          <cell r="A1686">
            <v>1505859</v>
          </cell>
          <cell r="B1686" t="str">
            <v>Enrocamento de pedra jogada - pedra de mão produzida - confecção e assentamento</v>
          </cell>
          <cell r="C1686" t="str">
            <v>m³</v>
          </cell>
          <cell r="D1686"/>
        </row>
        <row r="1687">
          <cell r="A1687">
            <v>1505860</v>
          </cell>
          <cell r="B1687" t="str">
            <v>Enrocamento de pedra jogada - pedra de mão comercial - fornecimento e assentamento</v>
          </cell>
          <cell r="C1687" t="str">
            <v>m³</v>
          </cell>
          <cell r="D1687"/>
        </row>
        <row r="1688">
          <cell r="A1688">
            <v>1505877</v>
          </cell>
          <cell r="B1688" t="str">
            <v>Enrocamento com pedra de mão, inclusive espalhamento e compactação mecânica - fornecimento e assentamento</v>
          </cell>
          <cell r="C1688" t="str">
            <v>m³</v>
          </cell>
          <cell r="D1688"/>
        </row>
        <row r="1689">
          <cell r="A1689">
            <v>1505878</v>
          </cell>
          <cell r="B1689" t="str">
            <v>Enrocamento de pedra arrumada manualmente - pedra de mão produzida - confecção e assentamento</v>
          </cell>
          <cell r="C1689" t="str">
            <v>m³</v>
          </cell>
          <cell r="D1689"/>
        </row>
        <row r="1690">
          <cell r="A1690">
            <v>1505879</v>
          </cell>
          <cell r="B1690" t="str">
            <v>Enrocamento de pedra arrumada manualmente - pedra de mão comercial - fornecimento e assentamento</v>
          </cell>
          <cell r="C1690" t="str">
            <v>m³</v>
          </cell>
          <cell r="D1690"/>
        </row>
        <row r="1691">
          <cell r="A1691">
            <v>1505923</v>
          </cell>
          <cell r="B1691" t="str">
            <v>Muro de arrimo em pedra argamassada - areia e pedra de mão comercial - fornecimento e assentamento</v>
          </cell>
          <cell r="C1691" t="str">
            <v>m³</v>
          </cell>
          <cell r="D1691"/>
        </row>
        <row r="1692">
          <cell r="A1692">
            <v>1505929</v>
          </cell>
          <cell r="B1692" t="str">
            <v>Contenção com estacas de perfis metálicos I 254 mm x 37,7 kg/m a cada metro - intercaladas com pranchões de madeira com espessura de 5 cm e ficha de 0,20 a 0,4 H - fornecimento e instalação</v>
          </cell>
          <cell r="C1692" t="str">
            <v>m²</v>
          </cell>
          <cell r="D1692"/>
        </row>
        <row r="1693">
          <cell r="A1693">
            <v>1505930</v>
          </cell>
          <cell r="B1693" t="str">
            <v>Muro em blocos segmentais de face pré-moldados 40 x 40 x 20 cm com altura de até 4 m - confecção e assentamento</v>
          </cell>
          <cell r="C1693" t="str">
            <v>m²</v>
          </cell>
          <cell r="D1693"/>
        </row>
        <row r="1694">
          <cell r="A1694">
            <v>1505931</v>
          </cell>
          <cell r="B1694" t="str">
            <v>Aterro compactado em solo reforçado com geogrelha unidirecional com resistência a tração de 200 kN/m em camadas de 60 cm - fornecimento e instalação</v>
          </cell>
          <cell r="C1694" t="str">
            <v>m³</v>
          </cell>
          <cell r="D1694"/>
        </row>
        <row r="1695">
          <cell r="A1695">
            <v>1505933</v>
          </cell>
          <cell r="B1695" t="str">
            <v>Contenção com estacas de perfis metálicos I 254 mm x 37,7 kg/m a cada metro - intercaladas com pranchões de madeira com espessura de 5 cm e ficha de 0,40 a 0,6 H - fornecimento e instalação</v>
          </cell>
          <cell r="C1695" t="str">
            <v>m²</v>
          </cell>
          <cell r="D1695"/>
        </row>
        <row r="1696">
          <cell r="A1696">
            <v>1506005</v>
          </cell>
          <cell r="B1696" t="str">
            <v>Aterro compactado em solo reforçado com geogrelha unidirecional com resistência a tração de 150 kN/m em camadas de 40 cm - fornecimento e instalação</v>
          </cell>
          <cell r="C1696" t="str">
            <v>m³</v>
          </cell>
          <cell r="D1696"/>
        </row>
        <row r="1697">
          <cell r="A1697">
            <v>1506055</v>
          </cell>
          <cell r="B1697" t="str">
            <v>Pedra argamassada com cimento e areia 1:3 - areia e pedra de mão comercial - fornecimento e assentamento</v>
          </cell>
          <cell r="C1697" t="str">
            <v>m³</v>
          </cell>
          <cell r="D1697"/>
        </row>
        <row r="1698">
          <cell r="A1698">
            <v>1506056</v>
          </cell>
          <cell r="B1698" t="str">
            <v>Pedra argamassada com cimento e areia 1:3 - areia extraída e pedra de mão produzida - confecção e assentamento</v>
          </cell>
          <cell r="C1698" t="str">
            <v>m³</v>
          </cell>
          <cell r="D1698"/>
        </row>
        <row r="1699">
          <cell r="A1699">
            <v>1513940</v>
          </cell>
          <cell r="B1699" t="str">
            <v>Contenção em solo-cimento ensacado com mistura de solo de jazida com 8% de cimento - confecção e assentamento</v>
          </cell>
          <cell r="C1699" t="str">
            <v>m³</v>
          </cell>
          <cell r="D1699"/>
        </row>
        <row r="1700">
          <cell r="A1700">
            <v>1513941</v>
          </cell>
          <cell r="B1700" t="str">
            <v>Contenção em areia-cimento ensacada com mistura de areia com 8% de cimento - confecção e assentamento</v>
          </cell>
          <cell r="C1700" t="str">
            <v>m³</v>
          </cell>
          <cell r="D1700"/>
        </row>
        <row r="1701">
          <cell r="A1701">
            <v>1513945</v>
          </cell>
          <cell r="B1701" t="str">
            <v>Proteção de taludes rochosos com telas metálicas de dupla torção com liga em 95% ZN e 5% AL - malha de 8 x 10 cm - fornecimento e instalação</v>
          </cell>
          <cell r="C1701" t="str">
            <v>m²</v>
          </cell>
          <cell r="D1701"/>
        </row>
        <row r="1702">
          <cell r="A1702">
            <v>1516204</v>
          </cell>
          <cell r="B1702" t="str">
            <v>Fabricação de blocos segmentais de face pré-moldados 40 x 40 x 20 cm - massa de 25 kg</v>
          </cell>
          <cell r="C1702" t="str">
            <v>un</v>
          </cell>
          <cell r="D1702"/>
        </row>
        <row r="1703">
          <cell r="A1703">
            <v>1516296</v>
          </cell>
          <cell r="B1703" t="str">
            <v>Geogrelha unidirecional com resistência a tração de 60 kN/m - fornecimento e instalação</v>
          </cell>
          <cell r="C1703" t="str">
            <v>m²</v>
          </cell>
          <cell r="D1703"/>
        </row>
        <row r="1704">
          <cell r="A1704">
            <v>1516297</v>
          </cell>
          <cell r="B1704" t="str">
            <v>Geogrelha unidirecional com resistência a tração de 80 kN/m - fornecimento e instalação</v>
          </cell>
          <cell r="C1704" t="str">
            <v>m²</v>
          </cell>
          <cell r="D1704"/>
        </row>
        <row r="1705">
          <cell r="A1705">
            <v>1516298</v>
          </cell>
          <cell r="B1705" t="str">
            <v>Geogrelha unidirecional com resistência a tração de 100 kN/m - fornecimento e instalação</v>
          </cell>
          <cell r="C1705" t="str">
            <v>m²</v>
          </cell>
          <cell r="D1705"/>
        </row>
        <row r="1706">
          <cell r="A1706">
            <v>1516299</v>
          </cell>
          <cell r="B1706" t="str">
            <v>Geogrelha unidirecional com resistência a tração de 150 kN/m - fornecimento e instalação</v>
          </cell>
          <cell r="C1706" t="str">
            <v>m²</v>
          </cell>
          <cell r="D1706"/>
        </row>
        <row r="1707">
          <cell r="A1707">
            <v>1516300</v>
          </cell>
          <cell r="B1707" t="str">
            <v>Geogrelha unidirecional com resistência a tração de 200 kN/m - fornecimento e instalação</v>
          </cell>
          <cell r="C1707" t="str">
            <v>m²</v>
          </cell>
          <cell r="D1707"/>
        </row>
        <row r="1708">
          <cell r="A1708">
            <v>1516301</v>
          </cell>
          <cell r="B1708" t="str">
            <v>Geogrelha unidirecional com resistência a tração de 300 kN/m - fornecimento e instalação</v>
          </cell>
          <cell r="C1708" t="str">
            <v>m²</v>
          </cell>
          <cell r="D1708"/>
        </row>
        <row r="1709">
          <cell r="A1709">
            <v>1516302</v>
          </cell>
          <cell r="B1709" t="str">
            <v>Geogrelha unidirecional com resistência a tração de 400 kN/m - fornecimento e instalação</v>
          </cell>
          <cell r="C1709" t="str">
            <v>m²</v>
          </cell>
          <cell r="D1709"/>
        </row>
        <row r="1710">
          <cell r="A1710">
            <v>1516303</v>
          </cell>
          <cell r="B1710" t="str">
            <v>Geocélula de PEAD , paredes perfuradas, soldadas - altura de 75 mm e 250 cm² de área de célula - fornecimento e instalação</v>
          </cell>
          <cell r="C1710" t="str">
            <v>m²</v>
          </cell>
          <cell r="D1710"/>
        </row>
        <row r="1711">
          <cell r="A1711">
            <v>1516304</v>
          </cell>
          <cell r="B1711" t="str">
            <v>Geocélula de PEAD , paredes perfuradas, soldadas - altura de 100 mm e 250 cm² de área de célula - fornecimento e instalação</v>
          </cell>
          <cell r="C1711" t="str">
            <v>m²</v>
          </cell>
          <cell r="D1711"/>
        </row>
        <row r="1712">
          <cell r="A1712">
            <v>1516305</v>
          </cell>
          <cell r="B1712" t="str">
            <v>Geocélula de PEAD , paredes perfuradas, soldadas - altura de 125 mm e 250 cm² de área de célula - fornecimento e instalação</v>
          </cell>
          <cell r="C1712" t="str">
            <v>m²</v>
          </cell>
          <cell r="D1712"/>
        </row>
        <row r="1713">
          <cell r="A1713">
            <v>1516306</v>
          </cell>
          <cell r="B1713" t="str">
            <v>Geocélula de PEAD , paredes perfuradas, soldadas - altura de 200 mm e 250 cm² de área de célula - fornecimento e instalação</v>
          </cell>
          <cell r="C1713" t="str">
            <v>m²</v>
          </cell>
          <cell r="D1713"/>
        </row>
        <row r="1714">
          <cell r="A1714">
            <v>1516307</v>
          </cell>
          <cell r="B1714" t="str">
            <v>Geocélula de PEAD , paredes perfuradas, soldadas - altura de 75 mm e 460 cm² de área de célula - fornecimento e instalação</v>
          </cell>
          <cell r="C1714" t="str">
            <v>m²</v>
          </cell>
          <cell r="D1714"/>
        </row>
        <row r="1715">
          <cell r="A1715">
            <v>1516308</v>
          </cell>
          <cell r="B1715" t="str">
            <v>Geocélula de PEAD , paredes perfuradas, soldadas - altura de 100 mm e 460 cm² de área de célula - fornecimento e instalação</v>
          </cell>
          <cell r="C1715" t="str">
            <v>m²</v>
          </cell>
          <cell r="D1715"/>
        </row>
        <row r="1716">
          <cell r="A1716">
            <v>1516309</v>
          </cell>
          <cell r="B1716" t="str">
            <v>Geocélula de PEAD , paredes perfuradas, soldadas - altura de 125 mm e 460 cm² de área de célula - fornecimento e instalação</v>
          </cell>
          <cell r="C1716" t="str">
            <v>m²</v>
          </cell>
          <cell r="D1716"/>
        </row>
        <row r="1717">
          <cell r="A1717">
            <v>1516310</v>
          </cell>
          <cell r="B1717" t="str">
            <v>Geocélula de PEAD , paredes perfuradas, soldadas - altura de 200 mm e 460 cm² de área de célula - fornecimento e instalação</v>
          </cell>
          <cell r="C1717" t="str">
            <v>m²</v>
          </cell>
          <cell r="D1717"/>
        </row>
        <row r="1718">
          <cell r="A1718">
            <v>1516311</v>
          </cell>
          <cell r="B1718" t="str">
            <v>Geocélula de PEAD , paredes perfuradas, soldadas - altura de 75 mm e 1.206 cm² de área de célula - fornecimento e instalação</v>
          </cell>
          <cell r="C1718" t="str">
            <v>m²</v>
          </cell>
          <cell r="D1718"/>
        </row>
        <row r="1719">
          <cell r="A1719">
            <v>1516312</v>
          </cell>
          <cell r="B1719" t="str">
            <v>Geocélula de PEAD , paredes perfuradas, soldadas - altura de 100 mm e 1.206 cm² de área de célula - fornecimento e instalação</v>
          </cell>
          <cell r="C1719" t="str">
            <v>m²</v>
          </cell>
          <cell r="D1719"/>
        </row>
        <row r="1720">
          <cell r="A1720">
            <v>1516313</v>
          </cell>
          <cell r="B1720" t="str">
            <v>Geocélula de PEAD , paredes perfuradas, soldadas - altura de 125 mm e 1.206 cm² de área de célula - fornecimento e instalação</v>
          </cell>
          <cell r="C1720" t="str">
            <v>m²</v>
          </cell>
          <cell r="D1720"/>
        </row>
        <row r="1721">
          <cell r="A1721">
            <v>1516314</v>
          </cell>
          <cell r="B1721" t="str">
            <v>Geocélula de PEAD , paredes perfuradas, soldadas - altura de 200 mm e 1.206 cm² de área de célula - fornecimento e instalação</v>
          </cell>
          <cell r="C1721" t="str">
            <v>m²</v>
          </cell>
          <cell r="D1721"/>
        </row>
        <row r="1722">
          <cell r="A1722">
            <v>1516318</v>
          </cell>
          <cell r="B1722" t="str">
            <v>Muro de face em tela metálica dobrada e estabilizada com tensores em solo reforçado - fornecimento e instalação</v>
          </cell>
          <cell r="C1722" t="str">
            <v>m²</v>
          </cell>
          <cell r="D1722"/>
        </row>
        <row r="1723">
          <cell r="A1723">
            <v>1600400</v>
          </cell>
          <cell r="B1723" t="str">
            <v>Limpeza manual do terreno - preparo e regularização de terreno irregular</v>
          </cell>
          <cell r="C1723" t="str">
            <v>m²</v>
          </cell>
          <cell r="D1723" t="str">
            <v>DNIT 104/2009-ES</v>
          </cell>
        </row>
        <row r="1724">
          <cell r="A1724">
            <v>1600401</v>
          </cell>
          <cell r="B1724" t="str">
            <v>Remoção de tubos de concreto em valas e bueiros - D = 400 mm</v>
          </cell>
          <cell r="C1724" t="str">
            <v>m</v>
          </cell>
          <cell r="D1724" t="str">
            <v>DNIT 027/2004-ES</v>
          </cell>
        </row>
        <row r="1725">
          <cell r="A1725">
            <v>1600402</v>
          </cell>
          <cell r="B1725" t="str">
            <v>Remoção de tubos de concreto em valas e bueiros - D = 600 mm</v>
          </cell>
          <cell r="C1725" t="str">
            <v>m</v>
          </cell>
          <cell r="D1725" t="str">
            <v>DNIT 027/2004-ES</v>
          </cell>
        </row>
        <row r="1726">
          <cell r="A1726">
            <v>1600403</v>
          </cell>
          <cell r="B1726" t="str">
            <v>Remoção de tubos de concreto em valas e bueiros - D = 800 mm</v>
          </cell>
          <cell r="C1726" t="str">
            <v>m</v>
          </cell>
          <cell r="D1726" t="str">
            <v>DNIT 027/2004-ES</v>
          </cell>
        </row>
        <row r="1727">
          <cell r="A1727">
            <v>1600404</v>
          </cell>
          <cell r="B1727" t="str">
            <v>Remoção de tubos de concreto em valas e bueiros - D = 1.000 mm</v>
          </cell>
          <cell r="C1727" t="str">
            <v>m</v>
          </cell>
          <cell r="D1727" t="str">
            <v>DNIT 027/2004-ES</v>
          </cell>
        </row>
        <row r="1728">
          <cell r="A1728">
            <v>1600405</v>
          </cell>
          <cell r="B1728" t="str">
            <v>Remoção de tubos de concreto em valas e bueiros - D = 1.200 mm</v>
          </cell>
          <cell r="C1728" t="str">
            <v>m</v>
          </cell>
          <cell r="D1728" t="str">
            <v>DNIT 027/2004-ES</v>
          </cell>
        </row>
        <row r="1729">
          <cell r="A1729">
            <v>1600406</v>
          </cell>
          <cell r="B1729" t="str">
            <v>Remoção de tubos de concreto em valas e bueiros - D = 1.500 mm</v>
          </cell>
          <cell r="C1729" t="str">
            <v>m</v>
          </cell>
          <cell r="D1729" t="str">
            <v>DNIT 027/2004-ES</v>
          </cell>
        </row>
        <row r="1730">
          <cell r="A1730">
            <v>1600408</v>
          </cell>
          <cell r="B1730" t="str">
            <v>Apicoamento manual de concreto</v>
          </cell>
          <cell r="C1730" t="str">
            <v>m²</v>
          </cell>
          <cell r="D1730" t="str">
            <v>DNIT 080/2006-ES</v>
          </cell>
        </row>
        <row r="1731">
          <cell r="A1731">
            <v>1600412</v>
          </cell>
          <cell r="B1731" t="str">
            <v>Limpeza manual do terreno - raspagem e limpeza de terreno plano</v>
          </cell>
          <cell r="C1731" t="str">
            <v>m²</v>
          </cell>
          <cell r="D1731" t="str">
            <v>DNIT 104/2009-ES</v>
          </cell>
        </row>
        <row r="1732">
          <cell r="A1732">
            <v>1600413</v>
          </cell>
          <cell r="B1732" t="str">
            <v>Limpeza manual do terreno - capina, raspagem e limpeza</v>
          </cell>
          <cell r="C1732" t="str">
            <v>m²</v>
          </cell>
          <cell r="D1732" t="str">
            <v>DNIT 104/2009-ES</v>
          </cell>
        </row>
        <row r="1733">
          <cell r="A1733">
            <v>1600414</v>
          </cell>
          <cell r="B1733" t="str">
            <v>Fresagem de piso de concreto</v>
          </cell>
          <cell r="C1733" t="str">
            <v>m²</v>
          </cell>
          <cell r="D1733" t="str">
            <v>DNIT 081/2006-ES</v>
          </cell>
        </row>
        <row r="1734">
          <cell r="A1734">
            <v>1600436</v>
          </cell>
          <cell r="B1734" t="str">
            <v>Demolição de concreto simples</v>
          </cell>
          <cell r="C1734" t="str">
            <v>m³</v>
          </cell>
          <cell r="D1734" t="str">
            <v>DNIT 081/2006-ES</v>
          </cell>
        </row>
        <row r="1735">
          <cell r="A1735">
            <v>1600438</v>
          </cell>
          <cell r="B1735" t="str">
            <v>Demolição de concreto armado</v>
          </cell>
          <cell r="C1735" t="str">
            <v>m³</v>
          </cell>
          <cell r="D1735" t="str">
            <v>DNIT 081/2006-ES</v>
          </cell>
        </row>
        <row r="1736">
          <cell r="A1736">
            <v>1600441</v>
          </cell>
          <cell r="B1736" t="str">
            <v>Remoção de paralelepípedos</v>
          </cell>
          <cell r="C1736" t="str">
            <v>m²</v>
          </cell>
          <cell r="D1736" t="str">
            <v>DNIT 085/2006-ES</v>
          </cell>
        </row>
        <row r="1737">
          <cell r="A1737">
            <v>1600442</v>
          </cell>
          <cell r="B1737" t="str">
            <v>Demolição de sarjetas de concreto</v>
          </cell>
          <cell r="C1737" t="str">
            <v>m²</v>
          </cell>
          <cell r="D1737" t="str">
            <v>DNIT 027/2004-ES</v>
          </cell>
        </row>
        <row r="1738">
          <cell r="A1738">
            <v>1600447</v>
          </cell>
          <cell r="B1738" t="str">
            <v>Demolição manual de meio fio de concreto</v>
          </cell>
          <cell r="C1738" t="str">
            <v>m</v>
          </cell>
          <cell r="D1738" t="str">
            <v>DNIT 027/2004-ES</v>
          </cell>
        </row>
        <row r="1739">
          <cell r="A1739">
            <v>1600895</v>
          </cell>
          <cell r="B1739" t="str">
            <v>Demolição manual de construções provisórias de madeira - sem reaproveitamento</v>
          </cell>
          <cell r="C1739" t="str">
            <v>m²</v>
          </cell>
          <cell r="D1739"/>
        </row>
        <row r="1740">
          <cell r="A1740">
            <v>1600896</v>
          </cell>
          <cell r="B1740" t="str">
            <v>Demolição mecânica de construções provisórias em alvenaria com escavadeira hidráulica - sem reaproveitamento</v>
          </cell>
          <cell r="C1740" t="str">
            <v>m²</v>
          </cell>
          <cell r="D1740"/>
        </row>
        <row r="1741">
          <cell r="A1741">
            <v>1600897</v>
          </cell>
          <cell r="B1741" t="str">
            <v>Demolição manual de construções provisórias de madeira, sem fechamento lateral e sem pavimentação</v>
          </cell>
          <cell r="C1741" t="str">
            <v>m²</v>
          </cell>
          <cell r="D1741"/>
        </row>
        <row r="1742">
          <cell r="A1742">
            <v>1600898</v>
          </cell>
          <cell r="B1742" t="str">
            <v>Remoção de painel publicitário, tipo outdoor, com estrutura e suportes em madeira</v>
          </cell>
          <cell r="C1742" t="str">
            <v>m²</v>
          </cell>
          <cell r="D1742"/>
        </row>
        <row r="1743">
          <cell r="A1743">
            <v>1600966</v>
          </cell>
          <cell r="B1743" t="str">
            <v>Remoção de cerca com mourões de concreto</v>
          </cell>
          <cell r="C1743" t="str">
            <v>m</v>
          </cell>
          <cell r="D1743" t="str">
            <v>DNIT 099/2009-ES</v>
          </cell>
        </row>
        <row r="1744">
          <cell r="A1744">
            <v>1600989</v>
          </cell>
          <cell r="B1744" t="str">
            <v>Demolição de concreto simples com martelete</v>
          </cell>
          <cell r="C1744" t="str">
            <v>m³</v>
          </cell>
          <cell r="D1744" t="str">
            <v>DNIT 081/2006-ES</v>
          </cell>
        </row>
        <row r="1745">
          <cell r="A1745">
            <v>1600990</v>
          </cell>
          <cell r="B1745" t="str">
            <v>Demolição de concreto armado com martelete e corte oxiacetileno</v>
          </cell>
          <cell r="C1745" t="str">
            <v>m³</v>
          </cell>
          <cell r="D1745" t="str">
            <v>DNIT 081/2006-ES</v>
          </cell>
        </row>
        <row r="1746">
          <cell r="A1746">
            <v>1600991</v>
          </cell>
          <cell r="B1746" t="str">
            <v>Desmonte cuidadoso de blocos de rocha com martelete pneumático</v>
          </cell>
          <cell r="C1746" t="str">
            <v>m³</v>
          </cell>
          <cell r="D1746"/>
        </row>
        <row r="1747">
          <cell r="A1747">
            <v>1716600</v>
          </cell>
          <cell r="B1747" t="str">
            <v>Derrocagem subaquática de material de 3ª categoria - malha de 1,5 m² - perfuração e detonação - plataforma montada na obra com uma torre de perfuração</v>
          </cell>
          <cell r="C1747" t="str">
            <v>m³</v>
          </cell>
          <cell r="D1747"/>
        </row>
        <row r="1748">
          <cell r="A1748">
            <v>1716601</v>
          </cell>
          <cell r="B1748" t="str">
            <v>Derrocagem subaquática de material de 3ª categoria - malha de 1,5 m² - perfuração e detonação - plataforma montada na obra com duas torres de perfuração</v>
          </cell>
          <cell r="C1748" t="str">
            <v>m³</v>
          </cell>
          <cell r="D1748"/>
        </row>
        <row r="1749">
          <cell r="A1749">
            <v>1716602</v>
          </cell>
          <cell r="B1749" t="str">
            <v>Derrocagem subaquática de material de 3ª categoria - malha de 1,5 m² - perfuração e detonação - plataforma montada na obra com três torres de perfuração</v>
          </cell>
          <cell r="C1749" t="str">
            <v>m³</v>
          </cell>
          <cell r="D1749"/>
        </row>
        <row r="1750">
          <cell r="A1750">
            <v>1716603</v>
          </cell>
          <cell r="B1750" t="str">
            <v>Derrocagem subaquática de material de 3ª categoria - malha de 1,5 m² - perfuração e detonação - plataforma autoelevatriz montada na obra com três torres de perfuração</v>
          </cell>
          <cell r="C1750" t="str">
            <v>m³</v>
          </cell>
          <cell r="D1750"/>
        </row>
        <row r="1751">
          <cell r="A1751">
            <v>1716604</v>
          </cell>
          <cell r="B1751" t="str">
            <v>Derrocagem subaquática de material de 3ª categoria - carga e limpeza - plataforma com clamshell - flutuante montado na obra sem transporte</v>
          </cell>
          <cell r="C1751" t="str">
            <v>m³</v>
          </cell>
          <cell r="D1751"/>
        </row>
        <row r="1752">
          <cell r="A1752">
            <v>1716605</v>
          </cell>
          <cell r="B1752" t="str">
            <v>Derrocagem subaquática de material de 3ª categoria - carga e limpeza - plataforma com clamshell - flutuante e batelão rebocado de 100 t montado na obra - DMT até 200 m</v>
          </cell>
          <cell r="C1752" t="str">
            <v>m³</v>
          </cell>
          <cell r="D1752"/>
        </row>
        <row r="1753">
          <cell r="A1753">
            <v>1716606</v>
          </cell>
          <cell r="B1753" t="str">
            <v>Derrocagem subaquática de material de 3ª categoria - carga e limpeza - plataforma com clamshell - flutuante e batelão rebocado de 100 t montado na obra - DMT de 201 a 400 m</v>
          </cell>
          <cell r="C1753" t="str">
            <v>m³</v>
          </cell>
          <cell r="D1753"/>
        </row>
        <row r="1754">
          <cell r="A1754">
            <v>1716607</v>
          </cell>
          <cell r="B1754" t="str">
            <v>Derrocagem subaquática de material de 3ª categoria - carga e limpeza - plataforma com clamshell - flutuante e batelão rebocado de 100 t montado na obra - DMT de 400 a 600 m</v>
          </cell>
          <cell r="C1754" t="str">
            <v>m³</v>
          </cell>
          <cell r="D1754"/>
        </row>
        <row r="1755">
          <cell r="A1755">
            <v>1716608</v>
          </cell>
          <cell r="B1755" t="str">
            <v>Derrocagem subaquática de material de 3ª categoria - carga e limpeza - plataforma com clamshell - flutuante e batelão rebocado de 100 t montado na obra - DMT de 600 a 800 m</v>
          </cell>
          <cell r="C1755" t="str">
            <v>m³</v>
          </cell>
          <cell r="D1755"/>
        </row>
        <row r="1756">
          <cell r="A1756">
            <v>1716609</v>
          </cell>
          <cell r="B1756" t="str">
            <v>Derrocagem subaquática de material de 3ª categoria - carga e limpeza - plataforma com clamshell - flutuante e batelão rebocado de 100 t montado na obra - DMT de 800 a 1.000 m</v>
          </cell>
          <cell r="C1756" t="str">
            <v>m³</v>
          </cell>
          <cell r="D1756"/>
        </row>
        <row r="1757">
          <cell r="A1757">
            <v>1716610</v>
          </cell>
          <cell r="B1757" t="str">
            <v>Derrocagem subaquática de material de 3ª categoria - carga e limpeza - plataforma com clamshell - flutuante e batelão rebocado de 100 t montado na obra - DMT de 1.000 a 1200 m</v>
          </cell>
          <cell r="C1757" t="str">
            <v>m³</v>
          </cell>
          <cell r="D1757"/>
        </row>
        <row r="1758">
          <cell r="A1758">
            <v>1716611</v>
          </cell>
          <cell r="B1758" t="str">
            <v>Derrocagem subaquática de material de 3ª categoria - carga e limpeza - plataforma com clamshell - flutuante e batelão rebocado de 100 t montado na obra - DMT de 1.200 a 1.400 m</v>
          </cell>
          <cell r="C1758" t="str">
            <v>m³</v>
          </cell>
          <cell r="D1758"/>
        </row>
        <row r="1759">
          <cell r="A1759">
            <v>1716612</v>
          </cell>
          <cell r="B1759" t="str">
            <v>Derrocagem subaquática de material de 3ª categoria - carga e limpeza - plataforma com clamshell - flutuante e batelão rebocado de 100 t montado na obra - DMT de 1.400 a 1.600 m</v>
          </cell>
          <cell r="C1759" t="str">
            <v>m³</v>
          </cell>
          <cell r="D1759"/>
        </row>
        <row r="1760">
          <cell r="A1760">
            <v>1716613</v>
          </cell>
          <cell r="B1760" t="str">
            <v>Derrocagem subaquática de material de 3ª categoria - carga e limpeza - plataforma com clamshell - flutuante e batelão rebocado de 100 t montado na obra - DMT de 1.600 a 1.800 m</v>
          </cell>
          <cell r="C1760" t="str">
            <v>m³</v>
          </cell>
          <cell r="D1760"/>
        </row>
        <row r="1761">
          <cell r="A1761">
            <v>1716614</v>
          </cell>
          <cell r="B1761" t="str">
            <v>Derrocagem subaquática de material de 3ª categoria - carga e limpeza - plataforma com clamshell - flutuante e batelão rebocado de 100 t montado na obra - DMT de 1.800 a 2.000 m</v>
          </cell>
          <cell r="C1761" t="str">
            <v>m³</v>
          </cell>
          <cell r="D1761"/>
        </row>
        <row r="1762">
          <cell r="A1762">
            <v>1716615</v>
          </cell>
          <cell r="B1762" t="str">
            <v>Derrocagem subaquática de material de 3ª categoria - carga e limpeza - plataforma com clamshell - flutuante e batelão rebocado de 100 t montado na obra - DMT de 2.000 a 2.500 m</v>
          </cell>
          <cell r="C1762" t="str">
            <v>m³</v>
          </cell>
          <cell r="D1762"/>
        </row>
        <row r="1763">
          <cell r="A1763">
            <v>1716616</v>
          </cell>
          <cell r="B1763" t="str">
            <v>Derrocagem subaquática de material de 3ª categoria - carga e limpeza - plataforma com clamshell - flutuante e batelão rebocado de 100 t montado na obra - DMT de 2.500 a 3.000 m</v>
          </cell>
          <cell r="C1763" t="str">
            <v>m³</v>
          </cell>
          <cell r="D1763"/>
        </row>
        <row r="1764">
          <cell r="A1764">
            <v>1716617</v>
          </cell>
          <cell r="B1764" t="str">
            <v>Derrocagem subaquática de material de 3ª categoria - carga e limpeza - plataforma com clamshell - flutuante e batelão rebocado de 100 t montado na obra - DMT de 3.000 m</v>
          </cell>
          <cell r="C1764" t="str">
            <v>m³</v>
          </cell>
          <cell r="D1764"/>
        </row>
        <row r="1765">
          <cell r="A1765">
            <v>1716618</v>
          </cell>
          <cell r="B1765" t="str">
            <v>Derrocagem subaquática de material de 3ª categoria - transporte com batelão rebocado montado na obra em distâncias acima de 3.000 m</v>
          </cell>
          <cell r="C1765" t="str">
            <v>m³km</v>
          </cell>
          <cell r="D1765"/>
        </row>
        <row r="1766">
          <cell r="A1766">
            <v>1716619</v>
          </cell>
          <cell r="B1766" t="str">
            <v>Derrocagem subaquática de material de 3ª categoria - malha de 1,5 m² - perfuração e detonação - plataforma flutuante com uma torre de perfuração</v>
          </cell>
          <cell r="C1766" t="str">
            <v>m³</v>
          </cell>
          <cell r="D1766"/>
        </row>
        <row r="1767">
          <cell r="A1767">
            <v>1716620</v>
          </cell>
          <cell r="B1767" t="str">
            <v>Derrocagem subaquática de material de 3ª categoria - malha de 1,5 m² - perfuração e detonação - plataforma flutuante com duas torres de perfuração</v>
          </cell>
          <cell r="C1767" t="str">
            <v>m³</v>
          </cell>
          <cell r="D1767"/>
        </row>
        <row r="1768">
          <cell r="A1768">
            <v>1716621</v>
          </cell>
          <cell r="B1768" t="str">
            <v>Derrocagem subaquática de material de 3ª categoria - malha de 1,5 m² - perfuração e detonação - plataforma flutuante com três torres de perfuração</v>
          </cell>
          <cell r="C1768" t="str">
            <v>m³</v>
          </cell>
          <cell r="D1768"/>
        </row>
        <row r="1769">
          <cell r="A1769">
            <v>1716622</v>
          </cell>
          <cell r="B1769" t="str">
            <v>Derrocagem subaquática de material de 3ª categoria - malha de 1,5 m² - perfuração e detonação - plataforma autoelevatriz com três torres de perfuração</v>
          </cell>
          <cell r="C1769" t="str">
            <v>m³</v>
          </cell>
          <cell r="D1769"/>
        </row>
        <row r="1770">
          <cell r="A1770">
            <v>1716623</v>
          </cell>
          <cell r="B1770" t="str">
            <v>Derrocagem subaquática de material de 3ª categoria - carga e limpeza - plataforma flutuante com clamshell - sem transporte</v>
          </cell>
          <cell r="C1770" t="str">
            <v>m³</v>
          </cell>
          <cell r="D1770"/>
        </row>
        <row r="1771">
          <cell r="A1771">
            <v>1716624</v>
          </cell>
          <cell r="B1771" t="str">
            <v>Derrocagem subaquática de material de 3ª categoria - carga e limpeza - plataforma flutuante com clamshell e batelão rebocado de 100 t - DMT até 200 m</v>
          </cell>
          <cell r="C1771" t="str">
            <v>m³</v>
          </cell>
          <cell r="D1771"/>
        </row>
        <row r="1772">
          <cell r="A1772">
            <v>1716625</v>
          </cell>
          <cell r="B1772" t="str">
            <v>Derrocagem subaquática de material de 3ª categoria - carga e limpeza - plataforma flutuante com clamshell e batelão rebocado de 100 t - DMT de 200 a 400 m</v>
          </cell>
          <cell r="C1772" t="str">
            <v>m³</v>
          </cell>
          <cell r="D1772"/>
        </row>
        <row r="1773">
          <cell r="A1773">
            <v>1716626</v>
          </cell>
          <cell r="B1773" t="str">
            <v>Derrocagem subaquática de material de 3ª categoria - carga e limpeza - plataforma flutuante com clamshell e batelão rebocado de 100 t - DMT de 400 a 600 m</v>
          </cell>
          <cell r="C1773" t="str">
            <v>m³</v>
          </cell>
          <cell r="D1773"/>
        </row>
        <row r="1774">
          <cell r="A1774">
            <v>1716627</v>
          </cell>
          <cell r="B1774" t="str">
            <v>Derrocagem subaquática de material de 3ª categoria - carga e limpeza - plataforma flutuante com clamshell e batelão rebocado de 100 t - DMT de 600 a 800 m</v>
          </cell>
          <cell r="C1774" t="str">
            <v>m³</v>
          </cell>
          <cell r="D1774"/>
        </row>
        <row r="1775">
          <cell r="A1775">
            <v>1716628</v>
          </cell>
          <cell r="B1775" t="str">
            <v>Derrocagem subaquática de material de 3ª categoria - carga e limpeza - plataforma flutuante com clamshell e batelão rebocado de 100 t - DMT de 800 a 1.000 m</v>
          </cell>
          <cell r="C1775" t="str">
            <v>m³</v>
          </cell>
          <cell r="D1775"/>
        </row>
        <row r="1776">
          <cell r="A1776">
            <v>1716629</v>
          </cell>
          <cell r="B1776" t="str">
            <v>Derrocagem subaquática de material de 3ª categoria - carga e limpeza - plataforma flutuante com clamshell e batelão rebocado de 100 t - DMT de 1.000 a 1.200 m</v>
          </cell>
          <cell r="C1776" t="str">
            <v>m³</v>
          </cell>
          <cell r="D1776"/>
        </row>
        <row r="1777">
          <cell r="A1777">
            <v>1716630</v>
          </cell>
          <cell r="B1777" t="str">
            <v>Derrocagem subaquática de material de 3ª categoria - carga e limpeza - plataforma flutuante com clamshell e batelão rebocado de 100 t - DMT de 1.200 a 1.400 m</v>
          </cell>
          <cell r="C1777" t="str">
            <v>m³</v>
          </cell>
          <cell r="D1777"/>
        </row>
        <row r="1778">
          <cell r="A1778">
            <v>1716631</v>
          </cell>
          <cell r="B1778" t="str">
            <v>Derrocagem subaquática de material de 3ª categoria - carga e limpeza - plataforma flutuante com clamshell e batelão rebocado de 100 t - DMT de 1.400 a 1.600 m</v>
          </cell>
          <cell r="C1778" t="str">
            <v>m³</v>
          </cell>
          <cell r="D1778"/>
        </row>
        <row r="1779">
          <cell r="A1779">
            <v>1716632</v>
          </cell>
          <cell r="B1779" t="str">
            <v>Derrocagem subaquática de material de 3ª categoria - carga e limpeza - plataforma flutuante com clamshell e batelão rebocado de 100 t - DMT de 1.600 a 1.800 m</v>
          </cell>
          <cell r="C1779" t="str">
            <v>m³</v>
          </cell>
          <cell r="D1779"/>
        </row>
        <row r="1780">
          <cell r="A1780">
            <v>1716633</v>
          </cell>
          <cell r="B1780" t="str">
            <v>Derrocagem subaquática de material de 3ª categoria - carga e limpeza - plataforma flutuante com clamshell e batelão rebocado de 100 t - DMT de 1.800 a 2.000 m</v>
          </cell>
          <cell r="C1780" t="str">
            <v>m³</v>
          </cell>
          <cell r="D1780"/>
        </row>
        <row r="1781">
          <cell r="A1781">
            <v>1716634</v>
          </cell>
          <cell r="B1781" t="str">
            <v>Derrocagem subaquática de material de 3ª categoria - carga e limpeza - plataforma flutuante com clamshell e batelão rebocado de 100 t - DMT de 2.000 a 2.500 m</v>
          </cell>
          <cell r="C1781" t="str">
            <v>m³</v>
          </cell>
          <cell r="D1781"/>
        </row>
        <row r="1782">
          <cell r="A1782">
            <v>1716635</v>
          </cell>
          <cell r="B1782" t="str">
            <v>Derrocagem subaquática de material de 3ª categoria - carga e limpeza - plataforma flutuante com clamshell e batelão rebocado de 100 t - DMT de 2.500 a 3.000 m</v>
          </cell>
          <cell r="C1782" t="str">
            <v>m³</v>
          </cell>
          <cell r="D1782"/>
        </row>
        <row r="1783">
          <cell r="A1783">
            <v>1716636</v>
          </cell>
          <cell r="B1783" t="str">
            <v>Derrocagem subaquática de material de 3ª categoria - carga e limpeza - plataforma flutuante com clamshell e batelão rebocado de 100 t - DMT de 3.000 m</v>
          </cell>
          <cell r="C1783" t="str">
            <v>m³</v>
          </cell>
          <cell r="D1783"/>
        </row>
        <row r="1784">
          <cell r="A1784">
            <v>1716637</v>
          </cell>
          <cell r="B1784" t="str">
            <v>Derrocagem subaquática de material de 3ª categoria - transporte com batelão rebocado de 100 t em distâncias acima de 3.000 m</v>
          </cell>
          <cell r="C1784" t="str">
            <v>m³km</v>
          </cell>
          <cell r="D1784"/>
        </row>
        <row r="1785">
          <cell r="A1785">
            <v>1716639</v>
          </cell>
          <cell r="B1785" t="str">
            <v>Derrocagem subaquática de material de 3ª categoria - malha de 4,0 m² - perfuração e detonação - plataforma com duas torres de perfuração</v>
          </cell>
          <cell r="C1785" t="str">
            <v>m³</v>
          </cell>
          <cell r="D1785"/>
        </row>
        <row r="1786">
          <cell r="A1786">
            <v>1716640</v>
          </cell>
          <cell r="B1786" t="str">
            <v>Derrocagem subaquática de material de 3ª categoria - carga e limpeza com draga backhoe de 7 m³ - sem transporte</v>
          </cell>
          <cell r="C1786" t="str">
            <v>m³</v>
          </cell>
          <cell r="D1786"/>
        </row>
        <row r="1787">
          <cell r="A1787">
            <v>1716641</v>
          </cell>
          <cell r="B1787" t="str">
            <v>Derrocagem subaquática de material de 3ª categoria - carga e limpeza com draga backhoe de 7 m³ - transporte com batelão autopropelido de 300 m³ - DMT até 200 m</v>
          </cell>
          <cell r="C1787" t="str">
            <v>m³</v>
          </cell>
          <cell r="D1787"/>
        </row>
        <row r="1788">
          <cell r="A1788">
            <v>1716642</v>
          </cell>
          <cell r="B1788" t="str">
            <v>Derrocagem subaquática de material de 3ª categoria - carga e limpeza com draga backhoe de 7 m³ - transporte com batelão autopropelido de 300 m³ - DMT de 200 a 400 m</v>
          </cell>
          <cell r="C1788" t="str">
            <v>m³</v>
          </cell>
          <cell r="D1788"/>
        </row>
        <row r="1789">
          <cell r="A1789">
            <v>1716643</v>
          </cell>
          <cell r="B1789" t="str">
            <v>Derrocagem subaquática de material de 3ª categoria - carga e limpeza com draga backhoe de 7 m³ - transporte com batelão autopropelido de 300 m³ - DMT de 400 a 600 m</v>
          </cell>
          <cell r="C1789" t="str">
            <v>m³</v>
          </cell>
          <cell r="D1789"/>
        </row>
        <row r="1790">
          <cell r="A1790">
            <v>1716644</v>
          </cell>
          <cell r="B1790" t="str">
            <v>Derrocagem subaquática de material de 3ª categoria - carga e limpeza com draga backhoe de 7 m³ - transporte com batelão autopropelido de 300 m³ - DMT de 600 a 800 m</v>
          </cell>
          <cell r="C1790" t="str">
            <v>m³</v>
          </cell>
          <cell r="D1790"/>
        </row>
        <row r="1791">
          <cell r="A1791">
            <v>1716645</v>
          </cell>
          <cell r="B1791" t="str">
            <v>Derrocagem subaquática de material de 3ª categoria - carga e limpeza com draga backhoe de 7 m³ - transporte com batelão autopropelido de 300 m³ - DMT de 800 a 1.000 m</v>
          </cell>
          <cell r="C1791" t="str">
            <v>m³</v>
          </cell>
          <cell r="D1791"/>
        </row>
        <row r="1792">
          <cell r="A1792">
            <v>1716646</v>
          </cell>
          <cell r="B1792" t="str">
            <v>Derrocagem subaquática de material de 3ª categoria - carga e limpeza com draga backhoe de 7 m³ - transporte com batelão autopropelido de 300 m³ - DMT de 1.000 a 1.200 m</v>
          </cell>
          <cell r="C1792" t="str">
            <v>m³</v>
          </cell>
          <cell r="D1792"/>
        </row>
        <row r="1793">
          <cell r="A1793">
            <v>1716647</v>
          </cell>
          <cell r="B1793" t="str">
            <v>Derrocagem subaquática de material de 3ª categoria - carga e limpeza com draga backhoe de 7 m³ - transporte com batelão autopropelido de 300 m³ - DMT de 1.200 a 1.400 m</v>
          </cell>
          <cell r="C1793" t="str">
            <v>m³</v>
          </cell>
          <cell r="D1793"/>
        </row>
        <row r="1794">
          <cell r="A1794">
            <v>1716648</v>
          </cell>
          <cell r="B1794" t="str">
            <v>Derrocagem subaquática de material de 3ª categoria - carga e limpeza com draga backhoe de 7 m³ - transporte com batelão autopropelido de 300 m³ - DMT de 1.400 a 1.600 m</v>
          </cell>
          <cell r="C1794" t="str">
            <v>m³</v>
          </cell>
          <cell r="D1794"/>
        </row>
        <row r="1795">
          <cell r="A1795">
            <v>1716649</v>
          </cell>
          <cell r="B1795" t="str">
            <v>Derrocagem subaquática de material de 3ª categoria - carga e limpeza com draga backhoe de 7 m³ - transporte com batelão autopropelido de 300 m³ - DMT de 1.600 a 1.800 m</v>
          </cell>
          <cell r="C1795" t="str">
            <v>m³</v>
          </cell>
          <cell r="D1795"/>
        </row>
        <row r="1796">
          <cell r="A1796">
            <v>1716650</v>
          </cell>
          <cell r="B1796" t="str">
            <v>Derrocagem subaquática de material de 3ª categoria - carga e limpeza com draga backhoe de 7 m³ - transporte com batelão autopropelido de 300 m³ - DMT de 1.800 a 2.000 m</v>
          </cell>
          <cell r="C1796" t="str">
            <v>m³</v>
          </cell>
          <cell r="D1796"/>
        </row>
        <row r="1797">
          <cell r="A1797">
            <v>1716651</v>
          </cell>
          <cell r="B1797" t="str">
            <v>Derrocagem subaquática de material de 3ª categoria - carga e limpeza com draga backhoe de 7 m³ - transporte com batelão autopropelido de 300 m³ - DMT de 2.000 a 2.500 m</v>
          </cell>
          <cell r="C1797" t="str">
            <v>m³</v>
          </cell>
          <cell r="D1797"/>
        </row>
        <row r="1798">
          <cell r="A1798">
            <v>1716652</v>
          </cell>
          <cell r="B1798" t="str">
            <v>Derrocagem subaquática de material de 3ª categoria - carga e limpeza com draga backhoe de 7 m³ - transporte com batelão autopropelido de 300 m³ - DMT de 2.500 a 3.000 m</v>
          </cell>
          <cell r="C1798" t="str">
            <v>m³</v>
          </cell>
          <cell r="D1798"/>
        </row>
        <row r="1799">
          <cell r="A1799">
            <v>1716653</v>
          </cell>
          <cell r="B1799" t="str">
            <v>Derrocagem subaquática de material de 3ª categoria - carga e limpeza com draga backhoe de 7 m³ - transporte com batelão autopropelido de 300 m³ - DMT de 3.000 m</v>
          </cell>
          <cell r="C1799" t="str">
            <v>m³</v>
          </cell>
          <cell r="D1799"/>
        </row>
        <row r="1800">
          <cell r="A1800">
            <v>1716654</v>
          </cell>
          <cell r="B1800" t="str">
            <v>Derrocagem subaquática de material de 3ª categoria - transporte com batelão autopropelido de 300 m³ em distâncias acima de 3.000 m</v>
          </cell>
          <cell r="C1800" t="str">
            <v>m³km</v>
          </cell>
          <cell r="D1800"/>
        </row>
        <row r="1801">
          <cell r="A1801">
            <v>1716655</v>
          </cell>
          <cell r="B1801" t="str">
            <v>Derrocagem subaquática de material de 3ª categoria - malha de 2,5 m² - perfuração e detonação - plataforma com duas torres de perfuração</v>
          </cell>
          <cell r="C1801" t="str">
            <v>m³</v>
          </cell>
          <cell r="D1801"/>
        </row>
        <row r="1802">
          <cell r="A1802">
            <v>1917001</v>
          </cell>
          <cell r="B1802" t="str">
            <v>Dragagem de silte com draga Hopper - capacidade da cisterna de 750 m³ - carga, transporte de 1,00 a 1,20 mn e descarga no meio aquático</v>
          </cell>
          <cell r="C1802" t="str">
            <v>m³</v>
          </cell>
          <cell r="D1802"/>
        </row>
        <row r="1803">
          <cell r="A1803">
            <v>1917002</v>
          </cell>
          <cell r="B1803" t="str">
            <v>Dragagem de silte com draga Hopper - capacidade da cisterna de 750 m³ - carga, transporte de 1,20 a 1,40 mn e descarga no meio aquático</v>
          </cell>
          <cell r="C1803" t="str">
            <v>m³</v>
          </cell>
          <cell r="D1803"/>
        </row>
        <row r="1804">
          <cell r="A1804">
            <v>1917003</v>
          </cell>
          <cell r="B1804" t="str">
            <v>Dragagem de silte com draga Hopper - capacidade da cisterna de 750 m³ - carga, transporte de 1,40 a 1,60 mn e descarga no meio aquático</v>
          </cell>
          <cell r="C1804" t="str">
            <v>m³</v>
          </cell>
          <cell r="D1804"/>
        </row>
        <row r="1805">
          <cell r="A1805">
            <v>1917004</v>
          </cell>
          <cell r="B1805" t="str">
            <v>Dragagem de silte com draga Hopper - capacidade da cisterna de 750 m³ - carga, transporte de 1,60 a 1,80 mn e descarga no meio aquático</v>
          </cell>
          <cell r="C1805" t="str">
            <v>m³</v>
          </cell>
          <cell r="D1805"/>
        </row>
        <row r="1806">
          <cell r="A1806">
            <v>1917005</v>
          </cell>
          <cell r="B1806" t="str">
            <v>Dragagem de silte com draga Hopper - capacidade da cisterna de 750 m³ - carga, transporte de 1,80 a 2,00 mn e descarga no meio aquático</v>
          </cell>
          <cell r="C1806" t="str">
            <v>m³</v>
          </cell>
          <cell r="D1806"/>
        </row>
        <row r="1807">
          <cell r="A1807">
            <v>1917006</v>
          </cell>
          <cell r="B1807" t="str">
            <v>Dragagem de silte com draga Hopper - capacidade da cisterna de 750 m³ - carga, transporte a 2,00 mn e descarga no meio aquático</v>
          </cell>
          <cell r="C1807" t="str">
            <v>m³</v>
          </cell>
          <cell r="D1807"/>
        </row>
        <row r="1808">
          <cell r="A1808">
            <v>1917007</v>
          </cell>
          <cell r="B1808" t="str">
            <v>Dragagem de areia fina com draga Hopper - capacidade da cisterna de 750 m³ - carga, transporte de 1,00 a 1,20 mn e descarga no meio aquático</v>
          </cell>
          <cell r="C1808" t="str">
            <v>m³</v>
          </cell>
          <cell r="D1808"/>
        </row>
        <row r="1809">
          <cell r="A1809">
            <v>1917008</v>
          </cell>
          <cell r="B1809" t="str">
            <v>Dragagem de areia fina com draga Hopper - capacidade da cisterna de 750 m³ - carga, transporte de 1,20 a 1,40 mn e descarga no meio aquático</v>
          </cell>
          <cell r="C1809" t="str">
            <v>m³</v>
          </cell>
          <cell r="D1809"/>
        </row>
        <row r="1810">
          <cell r="A1810">
            <v>1917009</v>
          </cell>
          <cell r="B1810" t="str">
            <v>Dragagem de areia fina com draga Hopper - capacidade da cisterna de 750 m³ - carga, transporte de 1,40 a 1,60 mn e descarga no meio aquátic</v>
          </cell>
          <cell r="C1810" t="str">
            <v>m³</v>
          </cell>
          <cell r="D1810"/>
        </row>
        <row r="1811">
          <cell r="A1811">
            <v>1917010</v>
          </cell>
          <cell r="B1811" t="str">
            <v>Dragagem de areia fina com draga Hopper - capacidade da cisterna de 750 m³ - carga, transporte de 1,60 a 1,80 mn e descarga no meio aquático</v>
          </cell>
          <cell r="C1811" t="str">
            <v>m³</v>
          </cell>
          <cell r="D1811"/>
        </row>
        <row r="1812">
          <cell r="A1812">
            <v>1917011</v>
          </cell>
          <cell r="B1812" t="str">
            <v>Dragagem de areia fina com draga Hopper - capacidade da cisterna de 750 m³ - carga, transporte de 1,80 a 2,00 mn e descarga no meio aquático</v>
          </cell>
          <cell r="C1812" t="str">
            <v>m³</v>
          </cell>
          <cell r="D1812"/>
        </row>
        <row r="1813">
          <cell r="A1813">
            <v>1917012</v>
          </cell>
          <cell r="B1813" t="str">
            <v>Dragagem de areia fina com draga Hopper - capacidade da cisterna de 750 m³ - carga, transporte a 2,00 mn e descarga no meio aquático</v>
          </cell>
          <cell r="C1813" t="str">
            <v>m³</v>
          </cell>
          <cell r="D1813"/>
        </row>
        <row r="1814">
          <cell r="A1814">
            <v>1917013</v>
          </cell>
          <cell r="B1814" t="str">
            <v>Dragagem de areia média com draga Hopper - capacidade da cisterna de 750 m³ - carga, transporte de 1,00 a 1,20 mn e descarga no meio aquático</v>
          </cell>
          <cell r="C1814" t="str">
            <v>m³</v>
          </cell>
          <cell r="D1814"/>
        </row>
        <row r="1815">
          <cell r="A1815">
            <v>1917014</v>
          </cell>
          <cell r="B1815" t="str">
            <v>Dragagem de areia média com draga Hopper - capacidade da cisterna de 750 m³ - carga, transporte de 1,20 a 1,40 mn e descarga no meio aquático</v>
          </cell>
          <cell r="C1815" t="str">
            <v>m³</v>
          </cell>
          <cell r="D1815"/>
        </row>
        <row r="1816">
          <cell r="A1816">
            <v>1917015</v>
          </cell>
          <cell r="B1816" t="str">
            <v>Dragagem de areia média com draga Hopper - capacidade da cisterna de 750 m³ - carga, transporte de 1,40 a 1,60 mn e descarga no meio aquático</v>
          </cell>
          <cell r="C1816" t="str">
            <v>m³</v>
          </cell>
          <cell r="D1816"/>
        </row>
        <row r="1817">
          <cell r="A1817">
            <v>1917016</v>
          </cell>
          <cell r="B1817" t="str">
            <v>Dragagem de areia média com draga Hopper - capacidade da cisterna de 750 m³ - carga, transporte de 1,60 a 1,80 mn e descarga no meio aquático</v>
          </cell>
          <cell r="C1817" t="str">
            <v>m³</v>
          </cell>
          <cell r="D1817"/>
        </row>
        <row r="1818">
          <cell r="A1818">
            <v>1917017</v>
          </cell>
          <cell r="B1818" t="str">
            <v>Dragagem de areia média com draga Hopper - capacidade da cisterna de 750 m³ - carga, transporte de 1,80 a 2,00 mn e descarga no meio aquático</v>
          </cell>
          <cell r="C1818" t="str">
            <v>m³</v>
          </cell>
          <cell r="D1818"/>
        </row>
        <row r="1819">
          <cell r="A1819">
            <v>1917018</v>
          </cell>
          <cell r="B1819" t="str">
            <v>Dragagem de areia média com draga Hopper - capacidade da cisterna de 750 m³ - carga, transporte de 2,00 mn e descarga no meio aquático</v>
          </cell>
          <cell r="C1819" t="str">
            <v>m³</v>
          </cell>
          <cell r="D1819"/>
        </row>
        <row r="1820">
          <cell r="A1820">
            <v>1917019</v>
          </cell>
          <cell r="B1820" t="str">
            <v>Dragagem de areia grossa com draga Hopper - capacidade da cisterna de 750 m³ - carga, transporte de 1,00 a 1,20 mn e descarga no meio aquático</v>
          </cell>
          <cell r="C1820" t="str">
            <v>m³</v>
          </cell>
          <cell r="D1820"/>
        </row>
        <row r="1821">
          <cell r="A1821">
            <v>1917020</v>
          </cell>
          <cell r="B1821" t="str">
            <v>Dragagem de areia grossa com draga Hopper - capacidade da cisterna de 750 m³ - carga, transporte de 1,20 a 1,40 mn e descarga no meio aquático</v>
          </cell>
          <cell r="C1821" t="str">
            <v>m³</v>
          </cell>
          <cell r="D1821"/>
        </row>
        <row r="1822">
          <cell r="A1822">
            <v>1917021</v>
          </cell>
          <cell r="B1822" t="str">
            <v>Dragagem de areia grossa com draga Hopper - capacidade da cisterna de 750 m³ - carga, transporte de 1,40 a 1,60 mn e descarga no meio aquático</v>
          </cell>
          <cell r="C1822" t="str">
            <v>m³</v>
          </cell>
          <cell r="D1822"/>
        </row>
        <row r="1823">
          <cell r="A1823">
            <v>1917022</v>
          </cell>
          <cell r="B1823" t="str">
            <v>Dragagem de areia grossa com draga Hopper - capacidade da cisterna de 750 m³ - carga, transporte de 1,60 a 1,80 mn e descarga no meio aquático</v>
          </cell>
          <cell r="C1823" t="str">
            <v>m³</v>
          </cell>
          <cell r="D1823"/>
        </row>
        <row r="1824">
          <cell r="A1824">
            <v>1917023</v>
          </cell>
          <cell r="B1824" t="str">
            <v>Dragagem de areia grossa com draga Hopper - capacidade da cisterna de 750 m³ - carga, transporte de 1,80 a 2,00 mn e descarga no meio aquático</v>
          </cell>
          <cell r="C1824" t="str">
            <v>m³</v>
          </cell>
          <cell r="D1824"/>
        </row>
        <row r="1825">
          <cell r="A1825">
            <v>1917024</v>
          </cell>
          <cell r="B1825" t="str">
            <v>Dragagem de areia grossa com draga Hopper - capacidade da cisterna de 750 m³ - carga, transporte a 2,00 mn e descarga no meio aquático</v>
          </cell>
          <cell r="C1825" t="str">
            <v>m³</v>
          </cell>
          <cell r="D1825"/>
        </row>
        <row r="1826">
          <cell r="A1826">
            <v>1917025</v>
          </cell>
          <cell r="B1826" t="str">
            <v>Dragagem de cascalho fino com draga Hopper - capacidade da cisterna de 750 m³ - carga, transporte de 1,00 a 1,20 mn e descarga no meio aquático</v>
          </cell>
          <cell r="C1826" t="str">
            <v>m³</v>
          </cell>
          <cell r="D1826"/>
        </row>
        <row r="1827">
          <cell r="A1827">
            <v>1917026</v>
          </cell>
          <cell r="B1827" t="str">
            <v>Dragagem de cascalho fino com draga Hopper - capacidade da cisterna de 750 m³ - carga, transporte de 1,20 a 1,40 mn e descarga no meio aquático</v>
          </cell>
          <cell r="C1827" t="str">
            <v>m³</v>
          </cell>
          <cell r="D1827"/>
        </row>
        <row r="1828">
          <cell r="A1828">
            <v>1917027</v>
          </cell>
          <cell r="B1828" t="str">
            <v>Dragagem de cascalho fino com draga Hopper - capacidade da cisterna de 750 m³ - carga, transporte de 1,40 a 1,60 mn e descarga no meio aquático</v>
          </cell>
          <cell r="C1828" t="str">
            <v>m³</v>
          </cell>
          <cell r="D1828"/>
        </row>
        <row r="1829">
          <cell r="A1829">
            <v>1917028</v>
          </cell>
          <cell r="B1829" t="str">
            <v>Dragagem de cascalho fino com draga Hopper - capacidade da cisterna de 750 m³ - carga, transporte de 1,60 a 1,80 mn e descarga no meio aquático</v>
          </cell>
          <cell r="C1829" t="str">
            <v>m³</v>
          </cell>
          <cell r="D1829"/>
        </row>
        <row r="1830">
          <cell r="A1830">
            <v>1917029</v>
          </cell>
          <cell r="B1830" t="str">
            <v>Dragagem de cascalho fino com draga Hopper - capacidade da cisterna de 750 m³ - carga, transporte de 1,80 a 2,00 mn e descarga no meio aquático</v>
          </cell>
          <cell r="C1830" t="str">
            <v>m³</v>
          </cell>
          <cell r="D1830"/>
        </row>
        <row r="1831">
          <cell r="A1831">
            <v>1917030</v>
          </cell>
          <cell r="B1831" t="str">
            <v>Dragagem de cascalho fino com draga Hopper - capacidade da cisterna de 750 m³ - carga, transporte a 2,00 mn e descarga no meio aquático</v>
          </cell>
          <cell r="C1831" t="str">
            <v>m³</v>
          </cell>
          <cell r="D1831"/>
        </row>
        <row r="1832">
          <cell r="A1832">
            <v>1917031</v>
          </cell>
          <cell r="B1832" t="str">
            <v>Dragagem de cascalho com draga Hopper - capacidade da cisterna de 750 m³ - carga, transporte de 1,00 a 1,20 mn e descarga no meio aquático</v>
          </cell>
          <cell r="C1832" t="str">
            <v>m³</v>
          </cell>
          <cell r="D1832"/>
        </row>
        <row r="1833">
          <cell r="A1833">
            <v>1917032</v>
          </cell>
          <cell r="B1833" t="str">
            <v>Dragagem de cascalho com draga Hopper - capacidade da cisterna de 750 m³ - carga, transporte de 1,20 a 1,40 mn e descarga no meio aquático</v>
          </cell>
          <cell r="C1833" t="str">
            <v>m³</v>
          </cell>
          <cell r="D1833"/>
        </row>
        <row r="1834">
          <cell r="A1834">
            <v>1917033</v>
          </cell>
          <cell r="B1834" t="str">
            <v>Dragagem de cascalho com draga Hopper - capacidade da cisterna de 750 m³ - carga, transporte de 1,40 a 1,60 mn e descarga no meio aquático</v>
          </cell>
          <cell r="C1834" t="str">
            <v>m³</v>
          </cell>
          <cell r="D1834"/>
        </row>
        <row r="1835">
          <cell r="A1835">
            <v>1917034</v>
          </cell>
          <cell r="B1835" t="str">
            <v>Dragagem de cascalho com draga Hopper - capacidade da cisterna de 750 m³ - carga, transporte de 1,60 a 1,80 mn e descarga no meio aquático</v>
          </cell>
          <cell r="C1835" t="str">
            <v>m³</v>
          </cell>
          <cell r="D1835"/>
        </row>
        <row r="1836">
          <cell r="A1836">
            <v>1917035</v>
          </cell>
          <cell r="B1836" t="str">
            <v>Dragagem de cascalho com draga Hopper - capacidade da cisterna de 750 m³ - carga, transporte de 1,80 a 2,00 mn e descarga no meio aquático</v>
          </cell>
          <cell r="C1836" t="str">
            <v>m³</v>
          </cell>
          <cell r="D1836"/>
        </row>
        <row r="1837">
          <cell r="A1837">
            <v>1917036</v>
          </cell>
          <cell r="B1837" t="str">
            <v>Dragagem de cascalho com draga Hopper - capacidade da cisterna de 750 m³ - carga, transporte a 2,00 mn e descarga no meio aquático</v>
          </cell>
          <cell r="C1837" t="str">
            <v>m³</v>
          </cell>
          <cell r="D1837"/>
        </row>
        <row r="1838">
          <cell r="A1838">
            <v>1917037</v>
          </cell>
          <cell r="B1838" t="str">
            <v>Dragagem de silte com draga Hopper - capacidade da cisterna de 1.000 m³ - carga, transporte de 1,00 a 1,20 mn e descarga no meio aquático</v>
          </cell>
          <cell r="C1838" t="str">
            <v>m³</v>
          </cell>
          <cell r="D1838"/>
        </row>
        <row r="1839">
          <cell r="A1839">
            <v>1917038</v>
          </cell>
          <cell r="B1839" t="str">
            <v>Dragagem de silte com draga Hopper - capacidade da cisterna de 1.000 m³ - carga, transporte de 1,20 a 1,40 mn e descarga no meio aquático</v>
          </cell>
          <cell r="C1839" t="str">
            <v>m³</v>
          </cell>
          <cell r="D1839"/>
        </row>
        <row r="1840">
          <cell r="A1840">
            <v>1917039</v>
          </cell>
          <cell r="B1840" t="str">
            <v>Dragagem de silte com draga Hopper - capacidade da cisterna de 1.000 m³ - carga, transporte de 1,40 a 1,60 mn e descarga no meio aquático</v>
          </cell>
          <cell r="C1840" t="str">
            <v>m³</v>
          </cell>
          <cell r="D1840"/>
        </row>
        <row r="1841">
          <cell r="A1841">
            <v>1917040</v>
          </cell>
          <cell r="B1841" t="str">
            <v>Dragagem de silte com draga Hopper - capacidade da cisterna de 1.000 m³ - carga, transporte de 1,60 a 1,80 mn e descarga no meio aquático</v>
          </cell>
          <cell r="C1841" t="str">
            <v>m³</v>
          </cell>
          <cell r="D1841"/>
        </row>
        <row r="1842">
          <cell r="A1842">
            <v>1917041</v>
          </cell>
          <cell r="B1842" t="str">
            <v>Dragagem de silte com draga Hopper - capacidade da cisterna de 1.000 m³ - carga, transporte de 1,80 a 2,00 mn e descarga no meio aquático</v>
          </cell>
          <cell r="C1842" t="str">
            <v>m³</v>
          </cell>
          <cell r="D1842"/>
        </row>
        <row r="1843">
          <cell r="A1843">
            <v>1917042</v>
          </cell>
          <cell r="B1843" t="str">
            <v>Dragagem de silte com draga Hopper - capacidade da cisterna de 1.000 m³ - carga, transporte a 2,00 mn e descarga no meio aquático</v>
          </cell>
          <cell r="C1843" t="str">
            <v>m³</v>
          </cell>
          <cell r="D1843"/>
        </row>
        <row r="1844">
          <cell r="A1844">
            <v>1917043</v>
          </cell>
          <cell r="B1844" t="str">
            <v>Dragagem de areia fina com draga Hopper - capacidade da cisterna de 1.000 m³ - carga, transporte de 1,00 a 1,20 mn e descarga no meio aquático</v>
          </cell>
          <cell r="C1844" t="str">
            <v>m³</v>
          </cell>
          <cell r="D1844"/>
        </row>
        <row r="1845">
          <cell r="A1845">
            <v>1917044</v>
          </cell>
          <cell r="B1845" t="str">
            <v>Dragagem de areia fina com draga Hopper - capacidade da cisterna de 1.000 m³ - carga, transporte de 1,20 a 1,40 mn e descarga no meio aquático</v>
          </cell>
          <cell r="C1845" t="str">
            <v>m³</v>
          </cell>
          <cell r="D1845"/>
        </row>
        <row r="1846">
          <cell r="A1846">
            <v>1917045</v>
          </cell>
          <cell r="B1846" t="str">
            <v>Dragagem de areia fina com draga Hopper - capacidade da cisterna de 1.000 m³ - carga, transporte de 1,40 a 1,60 mn e descarga no meio aquático</v>
          </cell>
          <cell r="C1846" t="str">
            <v>m³</v>
          </cell>
          <cell r="D1846"/>
        </row>
        <row r="1847">
          <cell r="A1847">
            <v>1917046</v>
          </cell>
          <cell r="B1847" t="str">
            <v>Dragagem de areia fina com draga Hopper - capacidade da cisterna de 1.000 m³ - carga, transporte de 1,60 a 1,80 mn e descarga no meio aquático</v>
          </cell>
          <cell r="C1847" t="str">
            <v>m³</v>
          </cell>
          <cell r="D1847"/>
        </row>
        <row r="1848">
          <cell r="A1848">
            <v>1917047</v>
          </cell>
          <cell r="B1848" t="str">
            <v>Dragagem de areia fina com draga Hopper - capacidade da cisterna de 1.000 m³ - carga, transporte de 1,80 a 2,00 mn e descarga no meio aquático</v>
          </cell>
          <cell r="C1848" t="str">
            <v>m³</v>
          </cell>
          <cell r="D1848"/>
        </row>
        <row r="1849">
          <cell r="A1849">
            <v>1917048</v>
          </cell>
          <cell r="B1849" t="str">
            <v>Dragagem de areia fina com draga Hopper - capacidade da cisterna de 1.000 m³ - carga, transporte de 2,00 mn e descarga no meio aquático</v>
          </cell>
          <cell r="C1849" t="str">
            <v>m³</v>
          </cell>
          <cell r="D1849"/>
        </row>
        <row r="1850">
          <cell r="A1850">
            <v>1917049</v>
          </cell>
          <cell r="B1850" t="str">
            <v>Dragagem de areia média com draga Hopper - capacidade da cisterna de 1.000 m³ - carga, transporte de 1,00 a 1,20 mn e descarga no meio aquático</v>
          </cell>
          <cell r="C1850" t="str">
            <v>m³</v>
          </cell>
          <cell r="D1850"/>
        </row>
        <row r="1851">
          <cell r="A1851">
            <v>1917050</v>
          </cell>
          <cell r="B1851" t="str">
            <v>Dragagem de areia média com draga Hopper - capacidade da cisterna de 1.000 m³ - carga, transporte de 1,20 a 1,40 mn e descarga no meio aquático</v>
          </cell>
          <cell r="C1851" t="str">
            <v>m³</v>
          </cell>
          <cell r="D1851"/>
        </row>
        <row r="1852">
          <cell r="A1852">
            <v>1917051</v>
          </cell>
          <cell r="B1852" t="str">
            <v>Dragagem de areia média com draga Hopper - capacidade da cisterna de 1.000 m³ - carga, transporte de 1,40 a 1,60 mn e descarga no meio aquático</v>
          </cell>
          <cell r="C1852" t="str">
            <v>m³</v>
          </cell>
          <cell r="D1852"/>
        </row>
        <row r="1853">
          <cell r="A1853">
            <v>1917052</v>
          </cell>
          <cell r="B1853" t="str">
            <v>Dragagem de areia média com draga Hopper - capacidade da cisterna de 1.000 m³ - carga, transporte de 1,60 a 1,80 mn e descarga no meio aquático</v>
          </cell>
          <cell r="C1853" t="str">
            <v>m³</v>
          </cell>
          <cell r="D1853"/>
        </row>
        <row r="1854">
          <cell r="A1854">
            <v>1917053</v>
          </cell>
          <cell r="B1854" t="str">
            <v>Dragagem de areia média com draga Hopper - capacidade da cisterna de 1.000 m³ - carga, transporte de 1,80 a 2,00 mn e descarga no meio aquático</v>
          </cell>
          <cell r="C1854" t="str">
            <v>m³</v>
          </cell>
          <cell r="D1854"/>
        </row>
        <row r="1855">
          <cell r="A1855">
            <v>1917054</v>
          </cell>
          <cell r="B1855" t="str">
            <v>Dragagem de areia média com draga Hopper - capacidade da cisterna de 1.000 m³ - carga, transporte a 2,00 mn e descarga no meio aquático</v>
          </cell>
          <cell r="C1855" t="str">
            <v>m³</v>
          </cell>
          <cell r="D1855"/>
        </row>
        <row r="1856">
          <cell r="A1856">
            <v>1917055</v>
          </cell>
          <cell r="B1856" t="str">
            <v>Dragagem de areia grossa com draga Hopper - capacidade da cisterna de 1.000 m³ - carga, transporte de 1,00 a 1,20 mn e descarga no meio aquático</v>
          </cell>
          <cell r="C1856" t="str">
            <v>m³</v>
          </cell>
          <cell r="D1856"/>
        </row>
        <row r="1857">
          <cell r="A1857">
            <v>1917056</v>
          </cell>
          <cell r="B1857" t="str">
            <v>Dragagem de areia grossa com draga Hopper - capacidade da cisterna de 1.000 m³ - carga, transporte de 1,20 a 1,40 mn e descarga no meio aquátic</v>
          </cell>
          <cell r="C1857" t="str">
            <v>m³</v>
          </cell>
          <cell r="D1857"/>
        </row>
        <row r="1858">
          <cell r="A1858">
            <v>1917057</v>
          </cell>
          <cell r="B1858" t="str">
            <v>Dragagem de areia grossa com draga Hopper - capacidade da cisterna de 1.000 m³ - carga, transporte de 1,40 a 1,60 mn e descarga no meio aquático</v>
          </cell>
          <cell r="C1858" t="str">
            <v>m³</v>
          </cell>
          <cell r="D1858"/>
        </row>
        <row r="1859">
          <cell r="A1859">
            <v>1917058</v>
          </cell>
          <cell r="B1859" t="str">
            <v>Dragagem de areia grossa com draga Hopper - capacidade da cisterna de 1.000 m³ - carga, transporte de 1,60 a 1,80 mn e descarga no meio aquático</v>
          </cell>
          <cell r="C1859" t="str">
            <v>m³</v>
          </cell>
          <cell r="D1859"/>
        </row>
        <row r="1860">
          <cell r="A1860">
            <v>1917059</v>
          </cell>
          <cell r="B1860" t="str">
            <v>Dragagem de areia grossa com draga Hopper - capacidade da cisterna de 1.000 m³ - carga, transporte de 1,80 a 2,00 mn e descarga no meio aquático</v>
          </cell>
          <cell r="C1860" t="str">
            <v>m³</v>
          </cell>
          <cell r="D1860"/>
        </row>
        <row r="1861">
          <cell r="A1861">
            <v>1917060</v>
          </cell>
          <cell r="B1861" t="str">
            <v>Dragagem de areia grossa com draga Hopper - capacidade da cisterna de 1.000 m³ - carga, transporte a 2,00 mn e descarga no meio aquático</v>
          </cell>
          <cell r="C1861" t="str">
            <v>m³</v>
          </cell>
          <cell r="D1861"/>
        </row>
        <row r="1862">
          <cell r="A1862">
            <v>1917061</v>
          </cell>
          <cell r="B1862" t="str">
            <v>Dragagem de cascalho fino com draga Hopper - capacidade da cisterna de 1.000 m³ - carga, transporte de 1,00 a 1,20 mn e descarga no meio aquático</v>
          </cell>
          <cell r="C1862" t="str">
            <v>m³</v>
          </cell>
          <cell r="D1862"/>
        </row>
        <row r="1863">
          <cell r="A1863">
            <v>1917062</v>
          </cell>
          <cell r="B1863" t="str">
            <v>Dragagem de cascalho fino com draga Hopper - capacidade da cisterna de 1.000 m³ - carga, transporte de 1,20 a 1,40 mn e descarga no meio aquático</v>
          </cell>
          <cell r="C1863" t="str">
            <v>m³</v>
          </cell>
          <cell r="D1863"/>
        </row>
        <row r="1864">
          <cell r="A1864">
            <v>1917063</v>
          </cell>
          <cell r="B1864" t="str">
            <v>Dragagem de cascalho fino com draga Hopper - capacidade da cisterna de 1.000 m³ - carga, transporte de 1,40 a 1,60 mn e descarga no meio aquático</v>
          </cell>
          <cell r="C1864" t="str">
            <v>m³</v>
          </cell>
          <cell r="D1864"/>
        </row>
        <row r="1865">
          <cell r="A1865">
            <v>1917064</v>
          </cell>
          <cell r="B1865" t="str">
            <v>Dragagem de cascalho fino com draga Hopper - capacidade da cisterna de 1.000 m³ - carga, transporte de 1,60 a 1,80 mn e descarga no meio aquático</v>
          </cell>
          <cell r="C1865" t="str">
            <v>m³</v>
          </cell>
          <cell r="D1865"/>
        </row>
        <row r="1866">
          <cell r="A1866">
            <v>1917065</v>
          </cell>
          <cell r="B1866" t="str">
            <v>Dragagem de cascalho fino com draga Hopper - capacidade da cisterna de 1.000 m³ - carga, transporte de 1,80 a 2,00 mn e descarga no meio aquático</v>
          </cell>
          <cell r="C1866" t="str">
            <v>m³</v>
          </cell>
          <cell r="D1866"/>
        </row>
        <row r="1867">
          <cell r="A1867">
            <v>1917066</v>
          </cell>
          <cell r="B1867" t="str">
            <v>Dragagem de cascalho fino com draga Hopper - capacidade da cisterna de 1.000 m³ - carga, transporte a 2,00 mn e descarga no meio aquático</v>
          </cell>
          <cell r="C1867" t="str">
            <v>m³</v>
          </cell>
          <cell r="D1867"/>
        </row>
        <row r="1868">
          <cell r="A1868">
            <v>1917067</v>
          </cell>
          <cell r="B1868" t="str">
            <v>Dragagem de cascalho com draga Hopper - capacidade da cisterna de 1.000 m³ - carga, transporte de 1,00 a 1,20 mn e descarga no meio aquático</v>
          </cell>
          <cell r="C1868" t="str">
            <v>m³</v>
          </cell>
          <cell r="D1868"/>
        </row>
        <row r="1869">
          <cell r="A1869">
            <v>1917068</v>
          </cell>
          <cell r="B1869" t="str">
            <v>Dragagem de cascalho com draga Hopper - capacidade da cisterna de 1.000 m³ - carga, transporte de 1,20 a 1,40 mn e descarga no meio aquático</v>
          </cell>
          <cell r="C1869" t="str">
            <v>m³</v>
          </cell>
          <cell r="D1869"/>
        </row>
        <row r="1870">
          <cell r="A1870">
            <v>1917069</v>
          </cell>
          <cell r="B1870" t="str">
            <v>Dragagem de cascalho com draga Hopper - capacidade da cisterna de 1.000 m³ - carga, transporte de 1,40 a 1,60 mn e descarga no meio aquático</v>
          </cell>
          <cell r="C1870" t="str">
            <v>m³</v>
          </cell>
          <cell r="D1870"/>
        </row>
        <row r="1871">
          <cell r="A1871">
            <v>1917070</v>
          </cell>
          <cell r="B1871" t="str">
            <v>Dragagem de cascalho com draga Hopper - capacidade da cisterna de 1.000 m³ - carga, transporte de 1,60 a 1,80 mn e descarga no meio aquático</v>
          </cell>
          <cell r="C1871" t="str">
            <v>m³</v>
          </cell>
          <cell r="D1871"/>
        </row>
        <row r="1872">
          <cell r="A1872">
            <v>1917071</v>
          </cell>
          <cell r="B1872" t="str">
            <v>Dragagem de cascalho com draga Hopper - capacidade da cisterna de 1.000 m³ - carga, transporte de 1,80 a 2,00 mn e descarga no meio aquático</v>
          </cell>
          <cell r="C1872" t="str">
            <v>m³</v>
          </cell>
          <cell r="D1872"/>
        </row>
        <row r="1873">
          <cell r="A1873">
            <v>1917072</v>
          </cell>
          <cell r="B1873" t="str">
            <v>Dragagem de cascalho com draga Hopper - capacidade da cisterna de 1.000 m³ - carga, transporte a 2,00 mn e descarga no meio aquático</v>
          </cell>
          <cell r="C1873" t="str">
            <v>m³</v>
          </cell>
          <cell r="D1873"/>
        </row>
        <row r="1874">
          <cell r="A1874">
            <v>1917073</v>
          </cell>
          <cell r="B1874" t="str">
            <v>Dragagem de silte com draga Hopper - capacidade da cisterna de 2.000 m³ - carga, transporte de 1,00 a 1,20 mn e descarga no meio aquático</v>
          </cell>
          <cell r="C1874" t="str">
            <v>m³</v>
          </cell>
          <cell r="D1874"/>
        </row>
        <row r="1875">
          <cell r="A1875">
            <v>1917074</v>
          </cell>
          <cell r="B1875" t="str">
            <v>Dragagem de silte com draga Hopper - capacidade da cisterna de 2.000 m³ - carga, transporte de 1,20 a 1,40 mn e descarga no meio aquático</v>
          </cell>
          <cell r="C1875" t="str">
            <v>m³</v>
          </cell>
          <cell r="D1875"/>
        </row>
        <row r="1876">
          <cell r="A1876">
            <v>1917075</v>
          </cell>
          <cell r="B1876" t="str">
            <v>Dragagem de silte com draga Hopper - capacidade da cisterna de 2.000 m³ - carga, transporte de 1,40 a 1,60 mn e descarga no meio aquático</v>
          </cell>
          <cell r="C1876" t="str">
            <v>m³</v>
          </cell>
          <cell r="D1876"/>
        </row>
        <row r="1877">
          <cell r="A1877">
            <v>1917076</v>
          </cell>
          <cell r="B1877" t="str">
            <v>Dragagem de silte com draga Hopper - capacidade da cisterna de 2.000 m³ - carga, transporte de 1,60 a 1,80 mn e descarga no meio aquático</v>
          </cell>
          <cell r="C1877" t="str">
            <v>m³</v>
          </cell>
          <cell r="D1877"/>
        </row>
        <row r="1878">
          <cell r="A1878">
            <v>1917077</v>
          </cell>
          <cell r="B1878" t="str">
            <v>Dragagem de silte com draga Hopper - capacidade da cisterna de 2.000 m³ - carga, transporte de 1,80 a 2,00 mn e descarga no meio aquático</v>
          </cell>
          <cell r="C1878" t="str">
            <v>m³</v>
          </cell>
          <cell r="D1878"/>
        </row>
        <row r="1879">
          <cell r="A1879">
            <v>1917078</v>
          </cell>
          <cell r="B1879" t="str">
            <v>Dragagem de silte com draga Hopper - capacidade da cisterna de 2.000 m³ - carga, transporte a 2,00 mn e descarga no meio aquático</v>
          </cell>
          <cell r="C1879" t="str">
            <v>m³</v>
          </cell>
          <cell r="D1879"/>
        </row>
        <row r="1880">
          <cell r="A1880">
            <v>1917079</v>
          </cell>
          <cell r="B1880" t="str">
            <v>Dragagem de areia fina com draga Hopper - capacidade da cisterna de 2.000 m³ - carga, transporte de 1,00 a 1,20 mn e descarga no meio aquático</v>
          </cell>
          <cell r="C1880" t="str">
            <v>m³</v>
          </cell>
          <cell r="D1880"/>
        </row>
        <row r="1881">
          <cell r="A1881">
            <v>1917080</v>
          </cell>
          <cell r="B1881" t="str">
            <v>Dragagem de areia fina com draga Hopper - capacidade da cisterna de 2.000 m³ - carga, transporte de 1,20 a 1,40 mn e descarga no meio aquático</v>
          </cell>
          <cell r="C1881" t="str">
            <v>m³</v>
          </cell>
          <cell r="D1881"/>
        </row>
        <row r="1882">
          <cell r="A1882">
            <v>1917081</v>
          </cell>
          <cell r="B1882" t="str">
            <v>Dragagem de areia fina com draga Hopper - capacidade da cisterna de 2.000 m³ - carga, transporte de 1,40 a 1,60 mn e descarga no meio aquático</v>
          </cell>
          <cell r="C1882" t="str">
            <v>m³</v>
          </cell>
          <cell r="D1882"/>
        </row>
        <row r="1883">
          <cell r="A1883">
            <v>1917082</v>
          </cell>
          <cell r="B1883" t="str">
            <v>Dragagem de areia fina com draga Hopper - capacidade da cisterna de 2.000 m³ - carga, transporte de 1,60 a 1,80 mn e descarga no meio aquático</v>
          </cell>
          <cell r="C1883" t="str">
            <v>m³</v>
          </cell>
          <cell r="D1883"/>
        </row>
        <row r="1884">
          <cell r="A1884">
            <v>1917083</v>
          </cell>
          <cell r="B1884" t="str">
            <v>Dragagem de areia fina com draga Hopper - capacidade da cisterna de 2.000 m³ - carga, transporte de 1,80 a 2,00 mn e descarga no meio aquático</v>
          </cell>
          <cell r="C1884" t="str">
            <v>m³</v>
          </cell>
          <cell r="D1884"/>
        </row>
        <row r="1885">
          <cell r="A1885">
            <v>1917084</v>
          </cell>
          <cell r="B1885" t="str">
            <v>Dragagem de areia fina com draga Hopper - capacidade da cisterna de 2.000 m³ - carga, transporte de 2,00 mn e descarga no meio aquático</v>
          </cell>
          <cell r="C1885" t="str">
            <v>m³</v>
          </cell>
          <cell r="D1885"/>
        </row>
        <row r="1886">
          <cell r="A1886">
            <v>1917085</v>
          </cell>
          <cell r="B1886" t="str">
            <v>Dragagem de areia média com draga Hopper - capacidade da cisterna de 2.000 m³ - carga, transporte de 1,00 a 1,20 mn e descarga no meio aquátic</v>
          </cell>
          <cell r="C1886" t="str">
            <v>m³</v>
          </cell>
          <cell r="D1886"/>
        </row>
        <row r="1887">
          <cell r="A1887">
            <v>1917086</v>
          </cell>
          <cell r="B1887" t="str">
            <v>Dragagem de areia média com draga Hopper - capacidade da cisterna de 2.000 m³ - carga, transporte de 1,20 a 1,40 mn e descarga no meio aquático</v>
          </cell>
          <cell r="C1887" t="str">
            <v>m³</v>
          </cell>
          <cell r="D1887"/>
        </row>
        <row r="1888">
          <cell r="A1888">
            <v>1917087</v>
          </cell>
          <cell r="B1888" t="str">
            <v>Dragagem de areia média com draga Hopper - capacidade da cisterna de 2.000 m³ - carga, transporte de 1,40 a 1,60 mn e descarga no meio aquático</v>
          </cell>
          <cell r="C1888" t="str">
            <v>m³</v>
          </cell>
          <cell r="D1888"/>
        </row>
        <row r="1889">
          <cell r="A1889">
            <v>1917088</v>
          </cell>
          <cell r="B1889" t="str">
            <v>Dragagem de areia média com draga Hopper - capacidade da cisterna de 2.000 m³ - carga, transporte de 1,60 a 1,80 mn e descarga no meio aquático</v>
          </cell>
          <cell r="C1889" t="str">
            <v>m³</v>
          </cell>
          <cell r="D1889"/>
        </row>
        <row r="1890">
          <cell r="A1890">
            <v>1917089</v>
          </cell>
          <cell r="B1890" t="str">
            <v>Dragagem de areia média com draga Hopper - capacidade da cisterna de 2.000 m³ - carga, transporte de 1,80 a 2,00 mn e descarga no meio aquático</v>
          </cell>
          <cell r="C1890" t="str">
            <v>m³</v>
          </cell>
          <cell r="D1890"/>
        </row>
        <row r="1891">
          <cell r="A1891">
            <v>1917090</v>
          </cell>
          <cell r="B1891" t="str">
            <v>Dragagem de areia média com draga Hopper - capacidade da cisterna de 2.000 m³ - carga, transporte a 2,00 mn e descarga no meio aquático</v>
          </cell>
          <cell r="C1891" t="str">
            <v>m³</v>
          </cell>
          <cell r="D1891"/>
        </row>
        <row r="1892">
          <cell r="A1892">
            <v>1917091</v>
          </cell>
          <cell r="B1892" t="str">
            <v>Dragagem de areia grossa com draga Hopper - capacidade da cisterna de 2.000 m³ - carga, transporte de 1,00 a 1,20 mn e descarga no meio aquático</v>
          </cell>
          <cell r="C1892" t="str">
            <v>m³</v>
          </cell>
          <cell r="D1892"/>
        </row>
        <row r="1893">
          <cell r="A1893">
            <v>1917092</v>
          </cell>
          <cell r="B1893" t="str">
            <v>Dragagem de areia grossa com draga Hopper - capacidade da cisterna de 2.000 m³ - carga, transporte de 1,20 a 1,40 mn e descarga no meio aquático</v>
          </cell>
          <cell r="C1893" t="str">
            <v>m³</v>
          </cell>
          <cell r="D1893"/>
        </row>
        <row r="1894">
          <cell r="A1894">
            <v>1917093</v>
          </cell>
          <cell r="B1894" t="str">
            <v>Dragagem de areia grossa com draga Hopper - capacidade da cisterna de 2.000 m³ - carga, transporte de 1,40 a 1,60 mn e descarga no meio aquático</v>
          </cell>
          <cell r="C1894" t="str">
            <v>m³</v>
          </cell>
          <cell r="D1894"/>
        </row>
        <row r="1895">
          <cell r="A1895">
            <v>1917094</v>
          </cell>
          <cell r="B1895" t="str">
            <v>Dragagem de areia grossa com draga Hopper - capacidade da cisterna de 2.000 m³ - carga, transporte de 1,60 a 1,80 mn e descarga no meio aquático</v>
          </cell>
          <cell r="C1895" t="str">
            <v>m³</v>
          </cell>
          <cell r="D1895"/>
        </row>
        <row r="1896">
          <cell r="A1896">
            <v>1917095</v>
          </cell>
          <cell r="B1896" t="str">
            <v>Dragagem de areia grossa com draga Hopper - capacidade da cisterna de 2.000 m³ - carga, transporte de 1,80 a 2,00 mn e descarga no meio aquático</v>
          </cell>
          <cell r="C1896" t="str">
            <v>m³</v>
          </cell>
          <cell r="D1896"/>
        </row>
        <row r="1897">
          <cell r="A1897">
            <v>1917096</v>
          </cell>
          <cell r="B1897" t="str">
            <v>Dragagem de areia grossa com draga Hopper - capacidade da cisterna de 2.000 m³ - carga, transporte a 2,00 mn e descarga no meio aquático</v>
          </cell>
          <cell r="C1897" t="str">
            <v>m³</v>
          </cell>
          <cell r="D1897"/>
        </row>
        <row r="1898">
          <cell r="A1898">
            <v>1917097</v>
          </cell>
          <cell r="B1898" t="str">
            <v>Dragagem de cascalho fino com draga Hopper - capacidade da cisterna de 2.000 m³ - carga, transporte de 1,00 a 1,20 mn e descarga no meio aquático</v>
          </cell>
          <cell r="C1898" t="str">
            <v>m³</v>
          </cell>
          <cell r="D1898"/>
        </row>
        <row r="1899">
          <cell r="A1899">
            <v>1917098</v>
          </cell>
          <cell r="B1899" t="str">
            <v>Dragagem de cascalho fino com draga Hopper - capacidade da cisterna de 2.000 m³ - carga, transporte de 1,20 a 1,40 mn e descarga no meio aquático</v>
          </cell>
          <cell r="C1899" t="str">
            <v>m³</v>
          </cell>
          <cell r="D1899"/>
        </row>
        <row r="1900">
          <cell r="A1900">
            <v>1917099</v>
          </cell>
          <cell r="B1900" t="str">
            <v>Dragagem de cascalho fino com draga Hopper - capacidade da cisterna de 2.000 m³ - carga, transporte de 1,40 a 1,60 mn e descarga no meio aquático</v>
          </cell>
          <cell r="C1900" t="str">
            <v>m³</v>
          </cell>
          <cell r="D1900"/>
        </row>
        <row r="1901">
          <cell r="A1901">
            <v>1917100</v>
          </cell>
          <cell r="B1901" t="str">
            <v>Dragagem de cascalho fino com draga Hopper - capacidade da cisterna de 2.000 m³ - carga, transporte de 1,60 a 1,80 mn e descarga no meio aquático</v>
          </cell>
          <cell r="C1901" t="str">
            <v>m³</v>
          </cell>
          <cell r="D1901"/>
        </row>
        <row r="1902">
          <cell r="A1902">
            <v>1917101</v>
          </cell>
          <cell r="B1902" t="str">
            <v>Dragagem de cascalho fino com draga Hopper - capacidade da cisterna de 2.000 m³ - carga, transporte de 1,80 a 2,00 mn e descarga no meio aquático</v>
          </cell>
          <cell r="C1902" t="str">
            <v>m³</v>
          </cell>
          <cell r="D1902"/>
        </row>
        <row r="1903">
          <cell r="A1903">
            <v>1917102</v>
          </cell>
          <cell r="B1903" t="str">
            <v>Dragagem de cascalho fino com draga Hopper - capacidade da cisterna de 2.000 m³ - carga, transporte de 2,00 mn e descarga no meio aquático</v>
          </cell>
          <cell r="C1903" t="str">
            <v>m³</v>
          </cell>
          <cell r="D1903"/>
        </row>
        <row r="1904">
          <cell r="A1904">
            <v>1917103</v>
          </cell>
          <cell r="B1904" t="str">
            <v>Dragagem de cascalho com draga Hopper - capacidade da cisterna de 2.000 m³ - carga, transporte de 1,00 a 1,20 mn e descarga no meio aquático</v>
          </cell>
          <cell r="C1904" t="str">
            <v>m³</v>
          </cell>
          <cell r="D1904"/>
        </row>
        <row r="1905">
          <cell r="A1905">
            <v>1917104</v>
          </cell>
          <cell r="B1905" t="str">
            <v>Dragagem de cascalho com draga Hopper - capacidade da cisterna de 2.000 m³ - carga, transporte de 1,20 a 1,40 mn e descarga no meio aquático</v>
          </cell>
          <cell r="C1905" t="str">
            <v>m³</v>
          </cell>
          <cell r="D1905"/>
        </row>
        <row r="1906">
          <cell r="A1906">
            <v>1917105</v>
          </cell>
          <cell r="B1906" t="str">
            <v>Dragagem de cascalho com draga Hopper - capacidade da cisterna de 2.000 m³ - carga, transporte de 1,40 a 1,60 mn e descarga no meio aquático</v>
          </cell>
          <cell r="C1906" t="str">
            <v>m³</v>
          </cell>
          <cell r="D1906"/>
        </row>
        <row r="1907">
          <cell r="A1907">
            <v>1917106</v>
          </cell>
          <cell r="B1907" t="str">
            <v>Dragagem de cascalho com draga Hopper - capacidade da cisterna de 2.000 m³ - carga, transporte de 1,60 a 1,80 mn e descarga no meio aquático</v>
          </cell>
          <cell r="C1907" t="str">
            <v>m³</v>
          </cell>
          <cell r="D1907"/>
        </row>
        <row r="1908">
          <cell r="A1908">
            <v>1917107</v>
          </cell>
          <cell r="B1908" t="str">
            <v>Dragagem de cascalho com draga Hopper - capacidade da cisterna de 2.000 m³ - carga, transporte de 1,80 a 2,00 mn e descarga no meio aquático</v>
          </cell>
          <cell r="C1908" t="str">
            <v>m³</v>
          </cell>
          <cell r="D1908"/>
        </row>
        <row r="1909">
          <cell r="A1909">
            <v>1917108</v>
          </cell>
          <cell r="B1909" t="str">
            <v>Dragagem de cascalho com draga Hopper - capacidade da cisterna de 2.000 m³ - carga, transporte de 2,00 mn e descarga no meio aquátic</v>
          </cell>
          <cell r="C1909" t="str">
            <v>m³</v>
          </cell>
          <cell r="D1909"/>
        </row>
        <row r="1910">
          <cell r="A1910">
            <v>1917109</v>
          </cell>
          <cell r="B1910" t="str">
            <v>Dragagem de silte com draga Hopper - capacidade da cisterna de 3.000 m³ - carga, transporte de 1,00 a 1,20 mn e descarga no meio aquático</v>
          </cell>
          <cell r="C1910" t="str">
            <v>m³</v>
          </cell>
          <cell r="D1910"/>
        </row>
        <row r="1911">
          <cell r="A1911">
            <v>1917110</v>
          </cell>
          <cell r="B1911" t="str">
            <v>Dragagem de silte com draga Hopper - capacidade da cisterna de 3.000 m³ - carga, transporte de 1,20 a 1,40 mn e descarga no meio aquático</v>
          </cell>
          <cell r="C1911" t="str">
            <v>m³</v>
          </cell>
          <cell r="D1911"/>
        </row>
        <row r="1912">
          <cell r="A1912">
            <v>1917111</v>
          </cell>
          <cell r="B1912" t="str">
            <v>Dragagem de silte com draga Hopper - capacidade da cisterna de 3.000 m³ - carga, transporte de 1,40 a 1,60 mn e descarga no meio aquático</v>
          </cell>
          <cell r="C1912" t="str">
            <v>m³</v>
          </cell>
          <cell r="D1912"/>
        </row>
        <row r="1913">
          <cell r="A1913">
            <v>1917112</v>
          </cell>
          <cell r="B1913" t="str">
            <v>Dragagem de silte com draga Hopper - capacidade da cisterna de 3.000 m³ - carga, transporte de 1,60 a 1,80 mn e descarga no meio aquático</v>
          </cell>
          <cell r="C1913" t="str">
            <v>m³</v>
          </cell>
          <cell r="D1913"/>
        </row>
        <row r="1914">
          <cell r="A1914">
            <v>1917113</v>
          </cell>
          <cell r="B1914" t="str">
            <v>Dragagem de silte com draga Hopper - capacidade da cisterna de 3.000 m³ - carga, transporte de 1,80 a 2,00 mn e descarga no meio aquático</v>
          </cell>
          <cell r="C1914" t="str">
            <v>m³</v>
          </cell>
          <cell r="D1914"/>
        </row>
        <row r="1915">
          <cell r="A1915">
            <v>1917114</v>
          </cell>
          <cell r="B1915" t="str">
            <v>Dragagem de silte com draga Hopper - capacidade da cisterna de 3.000 m³ - carga, transporte a 2,00 mn e descarga no meio aquático</v>
          </cell>
          <cell r="C1915" t="str">
            <v>m³</v>
          </cell>
          <cell r="D1915"/>
        </row>
        <row r="1916">
          <cell r="A1916">
            <v>1917115</v>
          </cell>
          <cell r="B1916" t="str">
            <v>Dragagem de areia fina com draga Hopper - capacidade da cisterna de 3.000 m³ - carga, transporte de 1,00 a 1,20 mn e descarga no meio aquático</v>
          </cell>
          <cell r="C1916" t="str">
            <v>m³</v>
          </cell>
          <cell r="D1916"/>
        </row>
        <row r="1917">
          <cell r="A1917">
            <v>1917116</v>
          </cell>
          <cell r="B1917" t="str">
            <v>Dragagem de areia fina com draga Hopper - capacidade da cisterna de 3.000 m³ - carga, transporte de 1,20 a 1,40 mn e descarga no meio aquático</v>
          </cell>
          <cell r="C1917" t="str">
            <v>m³</v>
          </cell>
          <cell r="D1917"/>
        </row>
        <row r="1918">
          <cell r="A1918">
            <v>1917117</v>
          </cell>
          <cell r="B1918" t="str">
            <v>Dragagem de areia fina com draga Hopper - capacidade da cisterna de 3.000 m³ - carga, transporte de 1,40 a 1,60 mn e descarga no meio aquático</v>
          </cell>
          <cell r="C1918" t="str">
            <v>m³</v>
          </cell>
          <cell r="D1918"/>
        </row>
        <row r="1919">
          <cell r="A1919">
            <v>1917118</v>
          </cell>
          <cell r="B1919" t="str">
            <v>Dragagem de areia fina com draga Hopper - capacidade da cisterna de 3.000 m³ - carga, transporte de 1,60 a 1,80 mn e descarga no meio aquático</v>
          </cell>
          <cell r="C1919" t="str">
            <v>m³</v>
          </cell>
          <cell r="D1919"/>
        </row>
        <row r="1920">
          <cell r="A1920">
            <v>1917119</v>
          </cell>
          <cell r="B1920" t="str">
            <v>Dragagem de areia fina com draga Hopper - capacidade da cisterna de 3.000 m³ - carga, transporte de 1,80 a 2,00 mn e descarga no meio aquático</v>
          </cell>
          <cell r="C1920" t="str">
            <v>m³</v>
          </cell>
          <cell r="D1920"/>
        </row>
        <row r="1921">
          <cell r="A1921">
            <v>1917120</v>
          </cell>
          <cell r="B1921" t="str">
            <v>Dragagem de areia fina com draga Hopper - capacidade da cisterna de 3.000 m³ - carga, transporte de 2,00 mn e descarga no meio aquático</v>
          </cell>
          <cell r="C1921" t="str">
            <v>m³</v>
          </cell>
          <cell r="D1921"/>
        </row>
        <row r="1922">
          <cell r="A1922">
            <v>1917121</v>
          </cell>
          <cell r="B1922" t="str">
            <v>Dragagem de areia média com draga Hopper - capacidade da cisterna de 3.000 m³ - carga, transporte de 1,00 a 1,20 mn e descarga no meio aquático</v>
          </cell>
          <cell r="C1922" t="str">
            <v>m³</v>
          </cell>
          <cell r="D1922"/>
        </row>
        <row r="1923">
          <cell r="A1923">
            <v>1917122</v>
          </cell>
          <cell r="B1923" t="str">
            <v>Dragagem de areia média com draga Hopper - capacidade da cisterna de 3.000 m³ - carga, transporte de 1,20 a 1,40 mn e descarga no meio aquático</v>
          </cell>
          <cell r="C1923" t="str">
            <v>m³</v>
          </cell>
          <cell r="D1923"/>
        </row>
        <row r="1924">
          <cell r="A1924">
            <v>1917123</v>
          </cell>
          <cell r="B1924" t="str">
            <v>Dragagem de areia média com draga Hopper - capacidade da cisterna de 3.000 m³ - carga, transporte de 1,40 a 1,60 mn e descarga no meio aquático</v>
          </cell>
          <cell r="C1924" t="str">
            <v>m³</v>
          </cell>
          <cell r="D1924"/>
        </row>
        <row r="1925">
          <cell r="A1925">
            <v>1917124</v>
          </cell>
          <cell r="B1925" t="str">
            <v>Dragagem de areia média com draga Hopper - capacidade da cisterna de 3.000 m³ - carga, transporte de 1,60 a 1,80 mn e descarga no meio aquático</v>
          </cell>
          <cell r="C1925" t="str">
            <v>m³</v>
          </cell>
          <cell r="D1925"/>
        </row>
        <row r="1926">
          <cell r="A1926">
            <v>1917125</v>
          </cell>
          <cell r="B1926" t="str">
            <v>Dragagem de areia média com draga Hopper - capacidade da cisterna de 3.000 m³ - carga, transporte de 1,80 a 2,00 mn e descarga no meio aquático</v>
          </cell>
          <cell r="C1926" t="str">
            <v>m³</v>
          </cell>
          <cell r="D1926"/>
        </row>
        <row r="1927">
          <cell r="A1927">
            <v>1917126</v>
          </cell>
          <cell r="B1927" t="str">
            <v>Dragagem de areia média com draga Hopper - capacidade da cisterna de 3.000 m³ - carga, transporte a 2,00 mn e descarga no meio aquático</v>
          </cell>
          <cell r="C1927" t="str">
            <v>m³</v>
          </cell>
          <cell r="D1927"/>
        </row>
        <row r="1928">
          <cell r="A1928">
            <v>1917127</v>
          </cell>
          <cell r="B1928" t="str">
            <v>Dragagem de areia grossa com draga Hopper - capacidade da cisterna de 3.000 m³ - carga, transporte de 1,00 a 1,20 mn e descarga no meio aquático</v>
          </cell>
          <cell r="C1928" t="str">
            <v>m³</v>
          </cell>
          <cell r="D1928"/>
        </row>
        <row r="1929">
          <cell r="A1929">
            <v>1917128</v>
          </cell>
          <cell r="B1929" t="str">
            <v>Dragagem de areia grossa com draga Hopper - capacidade da cisterna de 3.000 m³ - carga, transporte de 1,20 a 1,40 mn e descarga no meio aquático</v>
          </cell>
          <cell r="C1929" t="str">
            <v>m³</v>
          </cell>
          <cell r="D1929"/>
        </row>
        <row r="1930">
          <cell r="A1930">
            <v>1917129</v>
          </cell>
          <cell r="B1930" t="str">
            <v>Dragagem de areia grossa com draga Hopper - capacidade da cisterna de 3.000 m³ - carga, transporte de 1,40 a 1,60 mn e descarga no meio aquático</v>
          </cell>
          <cell r="C1930" t="str">
            <v>m³</v>
          </cell>
          <cell r="D1930"/>
        </row>
        <row r="1931">
          <cell r="A1931">
            <v>1917130</v>
          </cell>
          <cell r="B1931" t="str">
            <v>Dragagem de areia grossa com draga Hopper - capacidade da cisterna de 3.000 m³ - carga, transporte de 1,60 a 1,80 mn e descarga no meio aquático</v>
          </cell>
          <cell r="C1931" t="str">
            <v>m³</v>
          </cell>
          <cell r="D1931"/>
        </row>
        <row r="1932">
          <cell r="A1932">
            <v>1917131</v>
          </cell>
          <cell r="B1932" t="str">
            <v>Dragagem de areia grossa com draga Hopper - capacidade da cisterna de 3.000 m³ - carga, transporte de 1,80 a 2,00 mn e descarga no meio aquático</v>
          </cell>
          <cell r="C1932" t="str">
            <v>m³</v>
          </cell>
          <cell r="D1932"/>
        </row>
        <row r="1933">
          <cell r="A1933">
            <v>1917132</v>
          </cell>
          <cell r="B1933" t="str">
            <v>Dragagem de areia grossa com draga Hopper - capacidade da cisterna de 3.000 m³ - carga, transporte a 2,00 mn e descarga no meio aquático</v>
          </cell>
          <cell r="C1933" t="str">
            <v>m³</v>
          </cell>
          <cell r="D1933"/>
        </row>
        <row r="1934">
          <cell r="A1934">
            <v>1917133</v>
          </cell>
          <cell r="B1934" t="str">
            <v>Dragagem de cascalho fino com draga Hopper - capacidade da cisterna de 3.000 m³ - carga, transporte de 1,00 a 1,20 mn e descarga no meio aquático</v>
          </cell>
          <cell r="C1934" t="str">
            <v>m³</v>
          </cell>
          <cell r="D1934"/>
        </row>
        <row r="1935">
          <cell r="A1935">
            <v>1917134</v>
          </cell>
          <cell r="B1935" t="str">
            <v>Dragagem de cascalho fino com draga Hopper - capacidade da cisterna de 3.000 m³ - carga, transporte de 1,20 a 1,40 mn e descarga no meio aquático</v>
          </cell>
          <cell r="C1935" t="str">
            <v>m³</v>
          </cell>
          <cell r="D1935"/>
        </row>
        <row r="1936">
          <cell r="A1936">
            <v>1917135</v>
          </cell>
          <cell r="B1936" t="str">
            <v>Dragagem de cascalho fino com draga Hopper - capacidade da cisterna de 3.000 m³ - carga, transporte de 1,40 a 1,60 mn e descarga no meio aquático</v>
          </cell>
          <cell r="C1936" t="str">
            <v>m³</v>
          </cell>
          <cell r="D1936"/>
        </row>
        <row r="1937">
          <cell r="A1937">
            <v>1917136</v>
          </cell>
          <cell r="B1937" t="str">
            <v>Dragagem de cascalho fino com draga Hopper - capacidade da cisterna de 3.000 m³ - carga, transporte de 1,60 a 1,80 mn e descarga no meio aquático</v>
          </cell>
          <cell r="C1937" t="str">
            <v>m³</v>
          </cell>
          <cell r="D1937"/>
        </row>
        <row r="1938">
          <cell r="A1938">
            <v>1917137</v>
          </cell>
          <cell r="B1938" t="str">
            <v>Dragagem de cascalho fino com draga Hopper - capacidade da cisterna de 3.000 m³ - carga, transporte de 1,80 a 2,00 mn e descarga no meio aquático</v>
          </cell>
          <cell r="C1938" t="str">
            <v>m³</v>
          </cell>
          <cell r="D1938"/>
        </row>
        <row r="1939">
          <cell r="A1939">
            <v>1917138</v>
          </cell>
          <cell r="B1939" t="str">
            <v>Dragagem de cascalho fino com draga Hopper - capacidade da cisterna de 3.000 m³ - carga, transporte a 2,00 mn e descarga no meio aquático</v>
          </cell>
          <cell r="C1939" t="str">
            <v>m³</v>
          </cell>
          <cell r="D1939"/>
        </row>
        <row r="1940">
          <cell r="A1940">
            <v>1917139</v>
          </cell>
          <cell r="B1940" t="str">
            <v>Dragagem de cascalho com draga Hopper - capacidade da cisterna de 3.000 m³ - carga, transporte de 1,00 a 1,20 mn e descarga no meio aquático</v>
          </cell>
          <cell r="C1940" t="str">
            <v>m³</v>
          </cell>
          <cell r="D1940"/>
        </row>
        <row r="1941">
          <cell r="A1941">
            <v>1917140</v>
          </cell>
          <cell r="B1941" t="str">
            <v>Dragagem de cascalho com draga Hopper - capacidade da cisterna de 3.000 m³ - carga, transporte de 1,20 a 1,40 mn e descarga no meio aquático</v>
          </cell>
          <cell r="C1941" t="str">
            <v>m³</v>
          </cell>
          <cell r="D1941"/>
        </row>
        <row r="1942">
          <cell r="A1942">
            <v>1917141</v>
          </cell>
          <cell r="B1942" t="str">
            <v>Dragagem de cascalho com draga Hopper - capacidade da cisterna de 3.000 m³ - carga, transporte de 1,40 a 1,60 mn e descarga no meio aquático</v>
          </cell>
          <cell r="C1942" t="str">
            <v>m³</v>
          </cell>
          <cell r="D1942"/>
        </row>
        <row r="1943">
          <cell r="A1943">
            <v>1917142</v>
          </cell>
          <cell r="B1943" t="str">
            <v>Dragagem de cascalho com draga Hopper - capacidade da cisterna de 3.000 m³ - carga, transporte de 1,60 a 1,80 mn e descarga no meio aquático</v>
          </cell>
          <cell r="C1943" t="str">
            <v>m³</v>
          </cell>
          <cell r="D1943"/>
        </row>
        <row r="1944">
          <cell r="A1944">
            <v>1917143</v>
          </cell>
          <cell r="B1944" t="str">
            <v>Dragagem de cascalho com draga Hopper - capacidade da cisterna de 3.000 m³ - carga, transporte de 1,80 a 2,00 mn e descarga no meio aquático</v>
          </cell>
          <cell r="C1944" t="str">
            <v>m³</v>
          </cell>
          <cell r="D1944"/>
        </row>
        <row r="1945">
          <cell r="A1945">
            <v>1917144</v>
          </cell>
          <cell r="B1945" t="str">
            <v>Dragagem de cascalho com draga Hopper - capacidade da cisterna de 3.000 m³ - carga, transporte de 2,00 mn e descarga no meio aquático</v>
          </cell>
          <cell r="C1945" t="str">
            <v>m³</v>
          </cell>
          <cell r="D1945"/>
        </row>
        <row r="1946">
          <cell r="A1946">
            <v>1917145</v>
          </cell>
          <cell r="B1946" t="str">
            <v>Dragagem de silte com draga Hopper - capacidade da cisterna de 4.000 m³ - carga, transporte de 1,00 a 1,20 mn e descarga no meio aquático</v>
          </cell>
          <cell r="C1946" t="str">
            <v>m³</v>
          </cell>
          <cell r="D1946"/>
        </row>
        <row r="1947">
          <cell r="A1947">
            <v>1917146</v>
          </cell>
          <cell r="B1947" t="str">
            <v>Dragagem de silte com draga Hopper - capacidade da cisterna de 4.000 m³ - carga, transporte de 1,20 a 1,40 mn e descarga no meio aquático</v>
          </cell>
          <cell r="C1947" t="str">
            <v>m³</v>
          </cell>
          <cell r="D1947"/>
        </row>
        <row r="1948">
          <cell r="A1948">
            <v>1917147</v>
          </cell>
          <cell r="B1948" t="str">
            <v>Dragagem de silte com draga Hopper - capacidade da cisterna de 4.000 m³ - carga, transporte de 1,40 a 1,60 mn e descarga no meio aquático</v>
          </cell>
          <cell r="C1948" t="str">
            <v>m³</v>
          </cell>
          <cell r="D1948"/>
        </row>
        <row r="1949">
          <cell r="A1949">
            <v>1917148</v>
          </cell>
          <cell r="B1949" t="str">
            <v>Dragagem de silte com draga Hopper - capacidade da cisterna de 4.000 m³ - carga, transporte de 1,60 a 1,80 mn e descarga no meio aquático</v>
          </cell>
          <cell r="C1949" t="str">
            <v>m³</v>
          </cell>
          <cell r="D1949"/>
        </row>
        <row r="1950">
          <cell r="A1950">
            <v>1917149</v>
          </cell>
          <cell r="B1950" t="str">
            <v>Dragagem de silte com draga Hopper - capacidade da cisterna de 4.000 m³ - carga, transporte de 1,80 a 2,00 mn e descarga no meio aquático</v>
          </cell>
          <cell r="C1950" t="str">
            <v>m³</v>
          </cell>
          <cell r="D1950"/>
        </row>
        <row r="1951">
          <cell r="A1951">
            <v>1917150</v>
          </cell>
          <cell r="B1951" t="str">
            <v>Dragagem de silte com draga Hopper - capacidade da cisterna de 4.000 m³ - carga, transporte a 2,00 mn e descarga no meio aquático</v>
          </cell>
          <cell r="C1951" t="str">
            <v>m³</v>
          </cell>
          <cell r="D1951"/>
        </row>
        <row r="1952">
          <cell r="A1952">
            <v>1917151</v>
          </cell>
          <cell r="B1952" t="str">
            <v>Dragagem de areia fina com draga Hopper - capacidade da cisterna de 4.000 m³ - carga, transporte de 1,00 a 1,20 mn e descarga no meio aquático</v>
          </cell>
          <cell r="C1952" t="str">
            <v>m³</v>
          </cell>
          <cell r="D1952"/>
        </row>
        <row r="1953">
          <cell r="A1953">
            <v>1917152</v>
          </cell>
          <cell r="B1953" t="str">
            <v>Dragagem de areia fina com draga Hopper - capacidade da cisterna de 4.000 m³ - carga, transporte de 1,20 a 1,40 mn e descarga no meio aquático</v>
          </cell>
          <cell r="C1953" t="str">
            <v>m³</v>
          </cell>
          <cell r="D1953"/>
        </row>
        <row r="1954">
          <cell r="A1954">
            <v>1917153</v>
          </cell>
          <cell r="B1954" t="str">
            <v>Dragagem de areia fina com draga Hopper - capacidade da cisterna de 4.000 m³ - carga, transporte de 1,40 a 1,60 mn e descarga no meio aquático</v>
          </cell>
          <cell r="C1954" t="str">
            <v>m³</v>
          </cell>
          <cell r="D1954"/>
        </row>
        <row r="1955">
          <cell r="A1955">
            <v>1917154</v>
          </cell>
          <cell r="B1955" t="str">
            <v>Dragagem de areia fina com draga Hopper - capacidade da cisterna de 4.000 m³ - carga, transporte de 1,60 a 1,80 mn e descarga no meio aquático</v>
          </cell>
          <cell r="C1955" t="str">
            <v>m³</v>
          </cell>
          <cell r="D1955"/>
        </row>
        <row r="1956">
          <cell r="A1956">
            <v>1917155</v>
          </cell>
          <cell r="B1956" t="str">
            <v>Dragagem de areia fina com draga Hopper - capacidade da cisterna de 4.000 m³ - carga, transporte de 1,80 a 2,00 mn e descarga no meio aquático</v>
          </cell>
          <cell r="C1956" t="str">
            <v>m³</v>
          </cell>
          <cell r="D1956"/>
        </row>
        <row r="1957">
          <cell r="A1957">
            <v>1917156</v>
          </cell>
          <cell r="B1957" t="str">
            <v>Dragagem de areia fina com draga Hopper - capacidade da cisterna de 4.000 m³ - carga, transporte a 2,00 mn e descarga no meio aquático</v>
          </cell>
          <cell r="C1957" t="str">
            <v>m³</v>
          </cell>
          <cell r="D1957"/>
        </row>
        <row r="1958">
          <cell r="A1958">
            <v>1917157</v>
          </cell>
          <cell r="B1958" t="str">
            <v>Dragagem de areia média com draga Hopper - capacidade da cisterna de 4.000 m³ - carga, transporte de 1,00 a 1,20 mn e descarga no meio aquático</v>
          </cell>
          <cell r="C1958" t="str">
            <v>m³</v>
          </cell>
          <cell r="D1958"/>
        </row>
        <row r="1959">
          <cell r="A1959">
            <v>1917158</v>
          </cell>
          <cell r="B1959" t="str">
            <v>Dragagem de areia média com draga Hopper - capacidade da cisterna de 4.000 m³ - carga, transporte de 1,20 a 1,40 mn e descarga no meio aquático</v>
          </cell>
          <cell r="C1959" t="str">
            <v>m³</v>
          </cell>
          <cell r="D1959"/>
        </row>
        <row r="1960">
          <cell r="A1960">
            <v>1917159</v>
          </cell>
          <cell r="B1960" t="str">
            <v>Dragagem de areia média com draga Hopper - capacidade da cisterna de 4.000 m³ - carga, transporte de 1,40 a 1,60 mn e descarga no meio aquático</v>
          </cell>
          <cell r="C1960" t="str">
            <v>m³</v>
          </cell>
          <cell r="D1960"/>
        </row>
        <row r="1961">
          <cell r="A1961">
            <v>1917160</v>
          </cell>
          <cell r="B1961" t="str">
            <v>Dragagem de areia média com draga Hopper - capacidade da cisterna de 4.000 m³ - carga, transporte de 1,60 a 1,80 mn e descarga no meio aquático</v>
          </cell>
          <cell r="C1961" t="str">
            <v>m³</v>
          </cell>
          <cell r="D1961"/>
        </row>
        <row r="1962">
          <cell r="A1962">
            <v>1917161</v>
          </cell>
          <cell r="B1962" t="str">
            <v>Dragagem de areia média com draga Hopper - capacidade da cisterna de 4.000 m³ - carga, transporte de 1,80 a 2,00 mn e descarga no meio aquático</v>
          </cell>
          <cell r="C1962" t="str">
            <v>m³</v>
          </cell>
          <cell r="D1962"/>
        </row>
        <row r="1963">
          <cell r="A1963">
            <v>1917162</v>
          </cell>
          <cell r="B1963" t="str">
            <v>Dragagem de areia média com draga Hopper - capacidade da cisterna de 4.000 m³ - carga, transporte a 2,00 mn e descarga no meio aquático</v>
          </cell>
          <cell r="C1963" t="str">
            <v>m³</v>
          </cell>
          <cell r="D1963"/>
        </row>
        <row r="1964">
          <cell r="A1964">
            <v>1917163</v>
          </cell>
          <cell r="B1964" t="str">
            <v>Dragagem de areia grossa com draga Hopper - capacidade da cisterna de 4.000 m³ - carga, transporte de 1,00 a 1,20 mn e descarga no meio aquático</v>
          </cell>
          <cell r="C1964" t="str">
            <v>m³</v>
          </cell>
          <cell r="D1964"/>
        </row>
        <row r="1965">
          <cell r="A1965">
            <v>1917164</v>
          </cell>
          <cell r="B1965" t="str">
            <v>Dragagem de areia grossa com draga Hopper - capacidade da cisterna de 4.000 m³ - carga, transporte de 1,20 a 1,40 mn e descarga no meio aquático</v>
          </cell>
          <cell r="C1965" t="str">
            <v>m³</v>
          </cell>
          <cell r="D1965"/>
        </row>
        <row r="1966">
          <cell r="A1966">
            <v>1917165</v>
          </cell>
          <cell r="B1966" t="str">
            <v>Dragagem de areia grossa com draga Hopper - capacidade da cisterna de 4.000 m³ - carga, transporte de 1,40 a 1,60 mn e descarga no meio aquático</v>
          </cell>
          <cell r="C1966" t="str">
            <v>m³</v>
          </cell>
          <cell r="D1966"/>
        </row>
        <row r="1967">
          <cell r="A1967">
            <v>1917166</v>
          </cell>
          <cell r="B1967" t="str">
            <v>Dragagem de areia grossa com draga Hopper - capacidade da cisterna de 4.000 m³ - carga, transporte de 1,60 a 1,80 mn e descarga no meio aquático</v>
          </cell>
          <cell r="C1967" t="str">
            <v>m³</v>
          </cell>
          <cell r="D1967"/>
        </row>
        <row r="1968">
          <cell r="A1968">
            <v>1917167</v>
          </cell>
          <cell r="B1968" t="str">
            <v>Dragagem de areia grossa com draga Hopper - capacidade da cisterna de 4.000 m³ - carga, transporte de 1,80 a 2,00 mn e descarga no meio aquático</v>
          </cell>
          <cell r="C1968" t="str">
            <v>m³</v>
          </cell>
          <cell r="D1968"/>
        </row>
        <row r="1969">
          <cell r="A1969">
            <v>1917168</v>
          </cell>
          <cell r="B1969" t="str">
            <v>Dragagem de areia grossa com draga Hopper - capacidade da cisterna de 4.000 m³ - carga, transporte a 2,00 mn e descarga no meio aquático</v>
          </cell>
          <cell r="C1969" t="str">
            <v>m³</v>
          </cell>
          <cell r="D1969"/>
        </row>
        <row r="1970">
          <cell r="A1970">
            <v>1917169</v>
          </cell>
          <cell r="B1970" t="str">
            <v>Dragagem de cascalho fino com draga Hopper - capacidade da cisterna de 4.000 m³ - carga, transporte de 1,00 a 1,20 mn e descarga no meio aquático</v>
          </cell>
          <cell r="C1970" t="str">
            <v>m³</v>
          </cell>
          <cell r="D1970"/>
        </row>
        <row r="1971">
          <cell r="A1971">
            <v>1917170</v>
          </cell>
          <cell r="B1971" t="str">
            <v>Dragagem de cascalho fino com draga Hopper - capacidade da cisterna de 4.000 m³ - carga, transporte de 1,20 a 1,40 mn e descarga no meio aquático</v>
          </cell>
          <cell r="C1971" t="str">
            <v>m³</v>
          </cell>
          <cell r="D1971"/>
        </row>
        <row r="1972">
          <cell r="A1972">
            <v>1917171</v>
          </cell>
          <cell r="B1972" t="str">
            <v>Dragagem de cascalho fino com draga Hopper - capacidade da cisterna de 4.000 m³ - carga, transporte de 1,40 a 1,60 mn e descarga no meio aquático</v>
          </cell>
          <cell r="C1972" t="str">
            <v>m³</v>
          </cell>
          <cell r="D1972"/>
        </row>
        <row r="1973">
          <cell r="A1973">
            <v>1917172</v>
          </cell>
          <cell r="B1973" t="str">
            <v>Dragagem de cascalho fino com draga Hopper - capacidade da cisterna de 4.000 m³ - carga, transporte de 1,60 a 1,80 mn e descarga no meio aquático</v>
          </cell>
          <cell r="C1973" t="str">
            <v>m³</v>
          </cell>
          <cell r="D1973"/>
        </row>
        <row r="1974">
          <cell r="A1974">
            <v>1917173</v>
          </cell>
          <cell r="B1974" t="str">
            <v>Dragagem de cascalho fino com draga Hopper - capacidade da cisterna de 4.000 m³ - carga, transporte de 1,80 a 2,00 mn e descarga no meio aquático</v>
          </cell>
          <cell r="C1974" t="str">
            <v>m³</v>
          </cell>
          <cell r="D1974"/>
        </row>
        <row r="1975">
          <cell r="A1975">
            <v>1917174</v>
          </cell>
          <cell r="B1975" t="str">
            <v>Dragagem de cascalho fino com draga Hopper - capacidade da cisterna de 4.000 m³ - carga, transporte a 2,00 mn e descarga no meio aquático</v>
          </cell>
          <cell r="C1975" t="str">
            <v>m³</v>
          </cell>
          <cell r="D1975"/>
        </row>
        <row r="1976">
          <cell r="A1976">
            <v>1917175</v>
          </cell>
          <cell r="B1976" t="str">
            <v>Dragagem de cascalho com draga Hopper - capacidade da cisterna de 4.000 m³ - carga, transporte de 1,00 a 1,20 mn e descarga no meio aquático</v>
          </cell>
          <cell r="C1976" t="str">
            <v>m³</v>
          </cell>
          <cell r="D1976"/>
        </row>
        <row r="1977">
          <cell r="A1977">
            <v>1917176</v>
          </cell>
          <cell r="B1977" t="str">
            <v>Dragagem de cascalho com draga Hopper - capacidade da cisterna de 4.000 m³ - carga, transporte de 1,20 a 1,40 mn e descarga no meio aquático</v>
          </cell>
          <cell r="C1977" t="str">
            <v>m³</v>
          </cell>
          <cell r="D1977"/>
        </row>
        <row r="1978">
          <cell r="A1978">
            <v>1917177</v>
          </cell>
          <cell r="B1978" t="str">
            <v>Dragagem de cascalho com draga Hopper - capacidade da cisterna de 4.000 m³ - carga, transporte de 1,40 a 1,60 mn e descarga no meio aquático</v>
          </cell>
          <cell r="C1978" t="str">
            <v>m³</v>
          </cell>
          <cell r="D1978"/>
        </row>
        <row r="1979">
          <cell r="A1979">
            <v>1917178</v>
          </cell>
          <cell r="B1979" t="str">
            <v>Dragagem de cascalho com draga Hopper - capacidade da cisterna de 4.000 m³ - carga, transporte de 1,60 a 1,80 mn e descarga no meio aquático</v>
          </cell>
          <cell r="C1979" t="str">
            <v>m³</v>
          </cell>
          <cell r="D1979"/>
        </row>
        <row r="1980">
          <cell r="A1980">
            <v>1917179</v>
          </cell>
          <cell r="B1980" t="str">
            <v>Dragagem de cascalho com draga Hopper - capacidade da cisterna de 4.000 m³ - carga, transporte de 1,80 a 2,00 mn e descarga no meio aquático</v>
          </cell>
          <cell r="C1980" t="str">
            <v>m³</v>
          </cell>
          <cell r="D1980"/>
        </row>
        <row r="1981">
          <cell r="A1981">
            <v>1917180</v>
          </cell>
          <cell r="B1981" t="str">
            <v>Dragagem de cascalho com draga Hopper - capacidade da cisterna de 4.000 m³ - carga, transporte a 2,00 mn e descarga no meio aquático</v>
          </cell>
          <cell r="C1981" t="str">
            <v>m³</v>
          </cell>
          <cell r="D1981"/>
        </row>
        <row r="1982">
          <cell r="A1982">
            <v>1917181</v>
          </cell>
          <cell r="B1982" t="str">
            <v>Dragagem de silte com draga Hopper - capacidade da cisterna de 5.000 m³ - carga, transporte de 1,00 a 1,20 mn e descarga no meio aquático</v>
          </cell>
          <cell r="C1982" t="str">
            <v>m³</v>
          </cell>
          <cell r="D1982"/>
        </row>
        <row r="1983">
          <cell r="A1983">
            <v>1917182</v>
          </cell>
          <cell r="B1983" t="str">
            <v>Dragagem de silte com draga Hopper - capacidade da cisterna de 5.000 m³ - carga, transporte de 1,20 a 1,40 mn e descarga no meio aquático</v>
          </cell>
          <cell r="C1983" t="str">
            <v>m³</v>
          </cell>
          <cell r="D1983"/>
        </row>
        <row r="1984">
          <cell r="A1984">
            <v>1917183</v>
          </cell>
          <cell r="B1984" t="str">
            <v>Dragagem de silte com draga Hopper - capacidade da cisterna de 5.000 m³ - carga, transporte de 1,40 a 1,60 mn e descarga no meio aquático</v>
          </cell>
          <cell r="C1984" t="str">
            <v>m³</v>
          </cell>
          <cell r="D1984"/>
        </row>
        <row r="1985">
          <cell r="A1985">
            <v>1917184</v>
          </cell>
          <cell r="B1985" t="str">
            <v>Dragagem de silte com draga Hopper - capacidade da cisterna de 5.000 m³ - carga, transporte de 1,60 a 1,80 mn e descarga no meio aquático</v>
          </cell>
          <cell r="C1985" t="str">
            <v>m³</v>
          </cell>
          <cell r="D1985"/>
        </row>
        <row r="1986">
          <cell r="A1986">
            <v>1917185</v>
          </cell>
          <cell r="B1986" t="str">
            <v>Dragagem de silte com draga Hopper - capacidade da cisterna de 5.000 m³ - carga, transporte de 1,80 a 2,00 mn e descarga no meio aquático</v>
          </cell>
          <cell r="C1986" t="str">
            <v>m³</v>
          </cell>
          <cell r="D1986"/>
        </row>
        <row r="1987">
          <cell r="A1987">
            <v>1917186</v>
          </cell>
          <cell r="B1987" t="str">
            <v>Dragagem de silte com draga Hopper - capacidade da cisterna de 5.000 m³ - carga, transporte a 2,00 mn e descarga no meio aquático</v>
          </cell>
          <cell r="C1987" t="str">
            <v>m³</v>
          </cell>
          <cell r="D1987"/>
        </row>
        <row r="1988">
          <cell r="A1988">
            <v>1917187</v>
          </cell>
          <cell r="B1988" t="str">
            <v>Dragagem de areia fina com draga Hopper - capacidade da cisterna de 5.000 m³ - carga, transporte de 1,00 a 1,20 mn e descarga no meio aquático</v>
          </cell>
          <cell r="C1988" t="str">
            <v>m³</v>
          </cell>
          <cell r="D1988"/>
        </row>
        <row r="1989">
          <cell r="A1989">
            <v>1917188</v>
          </cell>
          <cell r="B1989" t="str">
            <v>Dragagem de areia fina com draga Hopper - capacidade da cisterna de 5.000 m³ - carga, transporte de 1,20 a 1,40 mn e descarga no meio aquático</v>
          </cell>
          <cell r="C1989" t="str">
            <v>m³</v>
          </cell>
          <cell r="D1989"/>
        </row>
        <row r="1990">
          <cell r="A1990">
            <v>1917189</v>
          </cell>
          <cell r="B1990" t="str">
            <v>Dragagem de areia fina com draga Hopper - capacidade da cisterna de 5.000 m³ - carga, transporte de 1,40 a 1,60 mn e descarga no meio aquático</v>
          </cell>
          <cell r="C1990" t="str">
            <v>m³</v>
          </cell>
          <cell r="D1990"/>
        </row>
        <row r="1991">
          <cell r="A1991">
            <v>1917190</v>
          </cell>
          <cell r="B1991" t="str">
            <v>Dragagem de areia fina com draga Hopper - capacidade da cisterna de 5.000 m³ - carga, transporte de 1,60 a 1,80 mn e descarga no meio aquático</v>
          </cell>
          <cell r="C1991" t="str">
            <v>m³</v>
          </cell>
          <cell r="D1991"/>
        </row>
        <row r="1992">
          <cell r="A1992">
            <v>1917191</v>
          </cell>
          <cell r="B1992" t="str">
            <v>Dragagem de areia fina com draga Hopper - capacidade da cisterna de 5.000 m³ - carga, transporte de 1,80 a 2,00 mn e descarga no meio aquático</v>
          </cell>
          <cell r="C1992" t="str">
            <v>m³</v>
          </cell>
          <cell r="D1992"/>
        </row>
        <row r="1993">
          <cell r="A1993">
            <v>1917192</v>
          </cell>
          <cell r="B1993" t="str">
            <v>Dragagem de areia fina com draga Hopper - capacidade da cisterna de 5.000 m³ - carga, transporte a 2,00 mn e descarga no meio aquático</v>
          </cell>
          <cell r="C1993" t="str">
            <v>m³</v>
          </cell>
          <cell r="D1993"/>
        </row>
        <row r="1994">
          <cell r="A1994">
            <v>1917193</v>
          </cell>
          <cell r="B1994" t="str">
            <v>Dragagem de areia média com draga Hopper - capacidade da cisterna de 5.000 m³ - carga, transporte de 1,00 a 1,20 mn e descarga no meio aquático</v>
          </cell>
          <cell r="C1994" t="str">
            <v>m³</v>
          </cell>
          <cell r="D1994"/>
        </row>
        <row r="1995">
          <cell r="A1995">
            <v>1917194</v>
          </cell>
          <cell r="B1995" t="str">
            <v>Dragagem de areia média com draga Hopper - capacidade da cisterna de 5.000 m³ - carga, transporte de 1,20 a 1,40 mn e descarga no meio aquático</v>
          </cell>
          <cell r="C1995" t="str">
            <v>m³</v>
          </cell>
          <cell r="D1995"/>
        </row>
        <row r="1996">
          <cell r="A1996">
            <v>1917195</v>
          </cell>
          <cell r="B1996" t="str">
            <v>Dragagem de areia média com draga Hopper - capacidade da cisterna de 5.000 m³ - carga, transporte de 1,40 a 1,60 mn e descarga no meio aquático</v>
          </cell>
          <cell r="C1996" t="str">
            <v>m³</v>
          </cell>
          <cell r="D1996"/>
        </row>
        <row r="1997">
          <cell r="A1997">
            <v>1917196</v>
          </cell>
          <cell r="B1997" t="str">
            <v>Dragagem de areia média com draga Hopper - capacidade da cisterna de 5.000 m³ - carga, transporte de 1,60 a 1,80 mn e descarga no meio aquático</v>
          </cell>
          <cell r="C1997" t="str">
            <v>m³</v>
          </cell>
          <cell r="D1997"/>
        </row>
        <row r="1998">
          <cell r="A1998">
            <v>1917197</v>
          </cell>
          <cell r="B1998" t="str">
            <v>Dragagem de areia média com draga Hopper - capacidade da cisterna de 5.000 m³ - carga, transporte de 1,80 a 2,00 mn e descarga no meio aquático</v>
          </cell>
          <cell r="C1998" t="str">
            <v>m³</v>
          </cell>
          <cell r="D1998"/>
        </row>
        <row r="1999">
          <cell r="A1999">
            <v>1917198</v>
          </cell>
          <cell r="B1999" t="str">
            <v>Dragagem de areia média com draga Hopper - capacidade da cisterna de 5.000 m³ - carga, transporte a 2,00 mn e descarga no meio aquático</v>
          </cell>
          <cell r="C1999" t="str">
            <v>m³</v>
          </cell>
          <cell r="D1999"/>
        </row>
        <row r="2000">
          <cell r="A2000">
            <v>1917199</v>
          </cell>
          <cell r="B2000" t="str">
            <v>Dragagem de areia grossa com draga Hopper - capacidade da cisterna de 5.000 m³ - carga, transporte de 1,00 a 1,20 mn e descarga no meio aquático</v>
          </cell>
          <cell r="C2000" t="str">
            <v>m³</v>
          </cell>
          <cell r="D2000"/>
        </row>
        <row r="2001">
          <cell r="A2001">
            <v>1917200</v>
          </cell>
          <cell r="B2001" t="str">
            <v>Dragagem de areia grossa com draga Hopper - capacidade da cisterna de 5.000 m³ - carga, transporte de 1,20 a 1,40 mn e descarga no meio aquático</v>
          </cell>
          <cell r="C2001" t="str">
            <v>m³</v>
          </cell>
          <cell r="D2001"/>
        </row>
        <row r="2002">
          <cell r="A2002">
            <v>1917201</v>
          </cell>
          <cell r="B2002" t="str">
            <v>Dragagem de areia grossa com draga Hopper - capacidade da cisterna de 5.000 m³ - carga, transporte de 1,40 a 1,60 mn e descarga no meio aquático</v>
          </cell>
          <cell r="C2002" t="str">
            <v>m³</v>
          </cell>
          <cell r="D2002"/>
        </row>
        <row r="2003">
          <cell r="A2003">
            <v>1917202</v>
          </cell>
          <cell r="B2003" t="str">
            <v>Dragagem de areia grossa com draga Hopper - capacidade da cisterna de 5.000 m³ - carga, transporte de 1,60 a 1,80 mn e descarga no meio aquático</v>
          </cell>
          <cell r="C2003" t="str">
            <v>m³</v>
          </cell>
          <cell r="D2003"/>
        </row>
        <row r="2004">
          <cell r="A2004">
            <v>1917203</v>
          </cell>
          <cell r="B2004" t="str">
            <v>Dragagem de areia grossa com draga Hopper - capacidade da cisterna de 5.000 m³ - carga, transporte de 1,80 a 2,00 mn e descarga no meio aquático</v>
          </cell>
          <cell r="C2004" t="str">
            <v>m³</v>
          </cell>
          <cell r="D2004"/>
        </row>
        <row r="2005">
          <cell r="A2005">
            <v>1917204</v>
          </cell>
          <cell r="B2005" t="str">
            <v>Dragagem de areia grossa com draga Hopper - capacidade da cisterna de 5.000 m³ - carga, transporte a 2,00 mn e descarga no meio aquático</v>
          </cell>
          <cell r="C2005" t="str">
            <v>m³</v>
          </cell>
          <cell r="D2005"/>
        </row>
        <row r="2006">
          <cell r="A2006">
            <v>1917205</v>
          </cell>
          <cell r="B2006" t="str">
            <v>Dragagem de cascalho fino com draga Hopper - capacidade da cisterna de 5.000 m³ - carga, transporte de 1,00 a 1,20 mn e descarga no meio aquático</v>
          </cell>
          <cell r="C2006" t="str">
            <v>m³</v>
          </cell>
          <cell r="D2006"/>
        </row>
        <row r="2007">
          <cell r="A2007">
            <v>1917206</v>
          </cell>
          <cell r="B2007" t="str">
            <v>Dragagem de cascalho fino com draga Hopper - capacidade da cisterna de 5.000 m³ - carga, transporte de 1,20 a 1,40 mn e descarga no meio aquático</v>
          </cell>
          <cell r="C2007" t="str">
            <v>m³</v>
          </cell>
          <cell r="D2007"/>
        </row>
        <row r="2008">
          <cell r="A2008">
            <v>1917207</v>
          </cell>
          <cell r="B2008" t="str">
            <v>Dragagem de cascalho fino com draga Hopper - capacidade da cisterna de 5.000 m³ - carga, transporte de 1,40 a 1,60 mn e descarga no meio aquático</v>
          </cell>
          <cell r="C2008" t="str">
            <v>m³</v>
          </cell>
          <cell r="D2008"/>
        </row>
        <row r="2009">
          <cell r="A2009">
            <v>1917208</v>
          </cell>
          <cell r="B2009" t="str">
            <v>Dragagem de cascalho fino com draga Hopper - capacidade da cisterna de 5.000 m³ - carga, transporte de 1,60 a 1,80 mn e descarga no meio aquático</v>
          </cell>
          <cell r="C2009" t="str">
            <v>m³</v>
          </cell>
          <cell r="D2009"/>
        </row>
        <row r="2010">
          <cell r="A2010">
            <v>1917209</v>
          </cell>
          <cell r="B2010" t="str">
            <v>Dragagem de cascalho fino com draga Hopper - capacidade da cisterna de 5.000 m³ - carga, transporte de 1,80 a 2,00 mn e descarga no meio aquático</v>
          </cell>
          <cell r="C2010" t="str">
            <v>m³</v>
          </cell>
          <cell r="D2010"/>
        </row>
        <row r="2011">
          <cell r="A2011">
            <v>1917210</v>
          </cell>
          <cell r="B2011" t="str">
            <v>Dragagem de cascalho fino com draga Hopper - capacidade da cisterna de 5.000 m³ - carga, transporte de 2,00 mn e descarga no meio aquático</v>
          </cell>
          <cell r="C2011" t="str">
            <v>m³</v>
          </cell>
          <cell r="D2011"/>
        </row>
        <row r="2012">
          <cell r="A2012">
            <v>1917211</v>
          </cell>
          <cell r="B2012" t="str">
            <v>Dragagem de cascalho com draga Hopper - capacidade da cisterna de 5.000 m³ - carga, transporte de 1,00 a 1,20 mn e descarga no meio aquático</v>
          </cell>
          <cell r="C2012" t="str">
            <v>m³</v>
          </cell>
          <cell r="D2012"/>
        </row>
        <row r="2013">
          <cell r="A2013">
            <v>1917212</v>
          </cell>
          <cell r="B2013" t="str">
            <v>Dragagem de cascalho com draga Hopper - capacidade da cisterna de 5.000 m³ - carga, transporte de 1,20 a 1,40 mn e descarga no meio aquático</v>
          </cell>
          <cell r="C2013" t="str">
            <v>m³</v>
          </cell>
          <cell r="D2013"/>
        </row>
        <row r="2014">
          <cell r="A2014">
            <v>1917213</v>
          </cell>
          <cell r="B2014" t="str">
            <v>Dragagem de cascalho com draga Hopper - capacidade da cisterna de 5.000 m³ - carga, transporte de 1,40 a 1,60 mn e descarga no meio aquático</v>
          </cell>
          <cell r="C2014" t="str">
            <v>m³</v>
          </cell>
          <cell r="D2014"/>
        </row>
        <row r="2015">
          <cell r="A2015">
            <v>1917214</v>
          </cell>
          <cell r="B2015" t="str">
            <v>Dragagem de cascalho com draga Hopper - capacidade da cisterna de 5.000 m³ - carga, transporte de 1,60 a 1,80 mn e descarga no meio aquático</v>
          </cell>
          <cell r="C2015" t="str">
            <v>m³</v>
          </cell>
          <cell r="D2015"/>
        </row>
        <row r="2016">
          <cell r="A2016">
            <v>1917215</v>
          </cell>
          <cell r="B2016" t="str">
            <v>Dragagem de cascalho com draga Hopper - capacidade da cisterna de 5.000 m³ - carga, transporte de 1,80 a 2,00 mn e descarga no meio aquático</v>
          </cell>
          <cell r="C2016" t="str">
            <v>m³</v>
          </cell>
          <cell r="D2016"/>
        </row>
        <row r="2017">
          <cell r="A2017">
            <v>1917216</v>
          </cell>
          <cell r="B2017" t="str">
            <v>Dragagem de cascalho com draga Hopper - capacidade da cisterna de 5.000 m³ - carga, transporte a 2,00 mn e descarga no meio aquático</v>
          </cell>
          <cell r="C2017" t="str">
            <v>m³</v>
          </cell>
          <cell r="D2017"/>
        </row>
        <row r="2018">
          <cell r="A2018">
            <v>1917217</v>
          </cell>
          <cell r="B2018" t="str">
            <v>Dragagem de areia fina com draga de sucção e recalque - bomba de 177 kW e cortador de 30 kW - distância de recalque de 500 a 700 m</v>
          </cell>
          <cell r="C2018" t="str">
            <v>m³</v>
          </cell>
          <cell r="D2018"/>
        </row>
        <row r="2019">
          <cell r="A2019">
            <v>1917218</v>
          </cell>
          <cell r="B2019" t="str">
            <v>Dragagem de areia fina com draga de sucção e recalque - bomba de 177 kW e cortador de 30 kW - distância de recalque de 700 a 900 m</v>
          </cell>
          <cell r="C2019" t="str">
            <v>m³</v>
          </cell>
          <cell r="D2019"/>
        </row>
        <row r="2020">
          <cell r="A2020">
            <v>1917219</v>
          </cell>
          <cell r="B2020" t="str">
            <v>Dragagem de areia fina com draga de sucção e recalque - bomba de 177 kW e cortador de 30 kW - distância de recalque de 900 a 1.100 m</v>
          </cell>
          <cell r="C2020" t="str">
            <v>m³</v>
          </cell>
          <cell r="D2020"/>
        </row>
        <row r="2021">
          <cell r="A2021">
            <v>1917220</v>
          </cell>
          <cell r="B2021" t="str">
            <v>Dragagem de areia fina com draga de sucção e recalque - bomba de 177 kW e cortador de 30 kW - distância de recalque de 1.100 a 1.300 m</v>
          </cell>
          <cell r="C2021" t="str">
            <v>m³</v>
          </cell>
          <cell r="D2021"/>
        </row>
        <row r="2022">
          <cell r="A2022">
            <v>1917221</v>
          </cell>
          <cell r="B2022" t="str">
            <v>Dragagem de areia fina com draga de sucção e recalque - bomba de 177 kW e cortador de 30 kW - distância de recalque de 1.300 a 1.500 m</v>
          </cell>
          <cell r="C2022" t="str">
            <v>m³</v>
          </cell>
          <cell r="D2022"/>
        </row>
        <row r="2023">
          <cell r="A2023">
            <v>1917222</v>
          </cell>
          <cell r="B2023" t="str">
            <v>Dragagem de areia fina com draga de sucção e recalque - bomba de 177 kW e cortador de 30 kW - distância de recalque de 1.500 a 1.700 m</v>
          </cell>
          <cell r="C2023" t="str">
            <v>m³</v>
          </cell>
          <cell r="D2023"/>
        </row>
        <row r="2024">
          <cell r="A2024">
            <v>1917223</v>
          </cell>
          <cell r="B2024" t="str">
            <v>Dragagem de areia fina com draga de sucção e recalque - bomba de 177 kW e cortador de 30 kW - distância de recalque de 1.700 a 1.900 m</v>
          </cell>
          <cell r="C2024" t="str">
            <v>m³</v>
          </cell>
          <cell r="D2024"/>
        </row>
        <row r="2025">
          <cell r="A2025">
            <v>1917224</v>
          </cell>
          <cell r="B2025" t="str">
            <v>Dragagem de areia fina com draga de sucção e recalque - bomba de 177 kW e cortador de 30 kW - distância de recalque de 1.900 a 2.100 m</v>
          </cell>
          <cell r="C2025" t="str">
            <v>m³</v>
          </cell>
          <cell r="D2025"/>
        </row>
        <row r="2026">
          <cell r="A2026">
            <v>1917225</v>
          </cell>
          <cell r="B2026" t="str">
            <v>Dragagem de areia fina com draga de sucção e recalque - bomba de 177 kW e cortador de 30 kW - distância de recalque de 2.100 a 2.300 m</v>
          </cell>
          <cell r="C2026" t="str">
            <v>m³</v>
          </cell>
          <cell r="D2026"/>
        </row>
        <row r="2027">
          <cell r="A2027">
            <v>1917226</v>
          </cell>
          <cell r="B2027" t="str">
            <v>Dragagem de areia fina com draga de sucção e recalque - bomba de 177 kW e cortador de 30 kW - distância de recalque de 2.300 a 2.500 m</v>
          </cell>
          <cell r="C2027" t="str">
            <v>m³</v>
          </cell>
          <cell r="D2027"/>
        </row>
        <row r="2028">
          <cell r="A2028">
            <v>1917227</v>
          </cell>
          <cell r="B2028" t="str">
            <v>Dragagem de areia fina com draga de sucção e recalque - bomba de 177 kW e cortador de 30 kW - distância de recalque de 2.500 a 2.700 m</v>
          </cell>
          <cell r="C2028" t="str">
            <v>m³</v>
          </cell>
          <cell r="D2028"/>
        </row>
        <row r="2029">
          <cell r="A2029">
            <v>1917228</v>
          </cell>
          <cell r="B2029" t="str">
            <v>Dragagem de areia fina com draga de sucção e recalque - bomba de 177 kW e cortador de 30 kW - distância de recalque de 2.700 a 2.900 m</v>
          </cell>
          <cell r="C2029" t="str">
            <v>m³</v>
          </cell>
          <cell r="D2029"/>
        </row>
        <row r="2030">
          <cell r="A2030">
            <v>1917229</v>
          </cell>
          <cell r="B2030" t="str">
            <v>Dragagem de areia fina com draga de sucção e recalque - bomba de 177 kW e cortador de 30 kW - distância de recalque de 2.900 a 3.100 m</v>
          </cell>
          <cell r="C2030" t="str">
            <v>m³</v>
          </cell>
          <cell r="D2030"/>
        </row>
        <row r="2031">
          <cell r="A2031">
            <v>1917230</v>
          </cell>
          <cell r="B2031" t="str">
            <v>Dragagem de areia fina com draga de sucção e recalque - bomba de 177 kW e cortador de 30 kW - distância de recalque de 3.100 a 3.300 m</v>
          </cell>
          <cell r="C2031" t="str">
            <v>m³</v>
          </cell>
          <cell r="D2031"/>
        </row>
        <row r="2032">
          <cell r="A2032">
            <v>1917231</v>
          </cell>
          <cell r="B2032" t="str">
            <v>Dragagem de areia fina com draga de sucção e recalque - bomba de 177 kW e cortador de 30 kW - distância de recalque de 3.300 a 3.500 m</v>
          </cell>
          <cell r="C2032" t="str">
            <v>m³</v>
          </cell>
          <cell r="D2032"/>
        </row>
        <row r="2033">
          <cell r="A2033">
            <v>1917232</v>
          </cell>
          <cell r="B2033" t="str">
            <v>Dragagem de areia fina com draga de sucção e recalque - bomba de 177 kW e cortador de 30 kW - distância de recalque de 3.500 a 3.700 m</v>
          </cell>
          <cell r="C2033" t="str">
            <v>m³</v>
          </cell>
          <cell r="D2033"/>
        </row>
        <row r="2034">
          <cell r="A2034">
            <v>1917233</v>
          </cell>
          <cell r="B2034" t="str">
            <v>Dragagem de areia fina com draga de sucção e recalque - bomba de 177 kW e cortador de 30 kW - distância de recalque de 3.700 a 3.900 m</v>
          </cell>
          <cell r="C2034" t="str">
            <v>m³</v>
          </cell>
          <cell r="D2034"/>
        </row>
        <row r="2035">
          <cell r="A2035">
            <v>1917234</v>
          </cell>
          <cell r="B2035" t="str">
            <v>Dragagem de areia fina com draga de sucção e recalque - bomba de 177 kW e cortador de 30 kW - distância de recalque de 3.900 a 4.100 m</v>
          </cell>
          <cell r="C2035" t="str">
            <v>m³</v>
          </cell>
          <cell r="D2035"/>
        </row>
        <row r="2036">
          <cell r="A2036">
            <v>1917235</v>
          </cell>
          <cell r="B2036" t="str">
            <v>Dragagem de areia média com draga de sucção e recalque - bomba de 177 kW e cortador de 30 kW - distância de recalque de 500 a 700 m</v>
          </cell>
          <cell r="C2036" t="str">
            <v>m³</v>
          </cell>
          <cell r="D2036"/>
        </row>
        <row r="2037">
          <cell r="A2037">
            <v>1917236</v>
          </cell>
          <cell r="B2037" t="str">
            <v>Dragagem de areia média com draga de sucção e recalque - bomba de 177 kW e cortador de 30 kW - distância de recalque de 700 a 900 m</v>
          </cell>
          <cell r="C2037" t="str">
            <v>m³</v>
          </cell>
          <cell r="D2037"/>
        </row>
        <row r="2038">
          <cell r="A2038">
            <v>1917237</v>
          </cell>
          <cell r="B2038" t="str">
            <v>Dragagem de areia média com draga de sucção e recalque - bomba de 177 kW e cortador de 30 kW - distância de recalque de 900 a 1.100 m</v>
          </cell>
          <cell r="C2038" t="str">
            <v>m³</v>
          </cell>
          <cell r="D2038"/>
        </row>
        <row r="2039">
          <cell r="A2039">
            <v>1917238</v>
          </cell>
          <cell r="B2039" t="str">
            <v>Dragagem de areia média com draga de sucção e recalque - bomba de 177 kW e cortador de 30 kW - distância de recalque de 1.100 a 1.300 m</v>
          </cell>
          <cell r="C2039" t="str">
            <v>m³</v>
          </cell>
          <cell r="D2039"/>
        </row>
        <row r="2040">
          <cell r="A2040">
            <v>1917239</v>
          </cell>
          <cell r="B2040" t="str">
            <v>Dragagem de areia média com draga de sucção e recalque - bomba de 177 kW e cortador de 30 kW - distância de recalque de 1.300 a 1.500 m</v>
          </cell>
          <cell r="C2040" t="str">
            <v>m³</v>
          </cell>
          <cell r="D2040"/>
        </row>
        <row r="2041">
          <cell r="A2041">
            <v>1917240</v>
          </cell>
          <cell r="B2041" t="str">
            <v>Dragagem de areia média com draga de sucção e recalque - bomba de 177 kW e cortador de 30 kW - distância de recalque de 1.500 a 1.700 m</v>
          </cell>
          <cell r="C2041" t="str">
            <v>m³</v>
          </cell>
          <cell r="D2041"/>
        </row>
        <row r="2042">
          <cell r="A2042">
            <v>1917241</v>
          </cell>
          <cell r="B2042" t="str">
            <v>Dragagem de areia média com draga de sucção e recalque - bomba de 177 kW e cortador de 30 kW - distância de recalque de 1.700 a 1.900 m</v>
          </cell>
          <cell r="C2042" t="str">
            <v>m³</v>
          </cell>
          <cell r="D2042"/>
        </row>
        <row r="2043">
          <cell r="A2043">
            <v>1917242</v>
          </cell>
          <cell r="B2043" t="str">
            <v>Dragagem de areia média com draga de sucção e recalque - bomba de 177 kW e cortador de 30 kW - distância de recalque de 1.900 a 2.100 m</v>
          </cell>
          <cell r="C2043" t="str">
            <v>m³</v>
          </cell>
          <cell r="D2043"/>
        </row>
        <row r="2044">
          <cell r="A2044">
            <v>1917243</v>
          </cell>
          <cell r="B2044" t="str">
            <v>Dragagem de areia média com draga de sucção e recalque - bomba de 177 kW e cortador de 30 kW - distância de recalque de 2.100 a 2.300 m</v>
          </cell>
          <cell r="C2044" t="str">
            <v>m³</v>
          </cell>
          <cell r="D2044"/>
        </row>
        <row r="2045">
          <cell r="A2045">
            <v>1917244</v>
          </cell>
          <cell r="B2045" t="str">
            <v>Dragagem de areia média com draga de sucção e recalque - bomba de 177 kW e cortador de 30 kW - distância de recalque de 2.300 a 2.500 m</v>
          </cell>
          <cell r="C2045" t="str">
            <v>m³</v>
          </cell>
          <cell r="D2045"/>
        </row>
        <row r="2046">
          <cell r="A2046">
            <v>1917245</v>
          </cell>
          <cell r="B2046" t="str">
            <v>Dragagem de areia média com draga de sucção e recalque - bomba de 177 kW e cortador de 30 kW - distância de recalque de 2.500 a 2.700 m</v>
          </cell>
          <cell r="C2046" t="str">
            <v>m³</v>
          </cell>
          <cell r="D2046"/>
        </row>
        <row r="2047">
          <cell r="A2047">
            <v>1917246</v>
          </cell>
          <cell r="B2047" t="str">
            <v>Dragagem de areia média com draga de sucção e recalque - bomba de 177 kW e cortador de 30 kW - distância de recalque de 2.700 a 2.900 m</v>
          </cell>
          <cell r="C2047" t="str">
            <v>m³</v>
          </cell>
          <cell r="D2047"/>
        </row>
        <row r="2048">
          <cell r="A2048">
            <v>1917247</v>
          </cell>
          <cell r="B2048" t="str">
            <v>Dragagem de areia média com draga de sucção e recalque - bomba de 177 kW e cortador de 30 kW - distância de recalque de 2.900 a 3.100 m</v>
          </cell>
          <cell r="C2048" t="str">
            <v>m³</v>
          </cell>
          <cell r="D2048"/>
        </row>
        <row r="2049">
          <cell r="A2049">
            <v>1917248</v>
          </cell>
          <cell r="B2049" t="str">
            <v>Dragagem de areia média com draga de sucção e recalque - bomba de 177 kW e cortador de 30 kW - distância de recalque de 3.100 a 3.300 m</v>
          </cell>
          <cell r="C2049" t="str">
            <v>m³</v>
          </cell>
          <cell r="D2049"/>
        </row>
        <row r="2050">
          <cell r="A2050">
            <v>1917249</v>
          </cell>
          <cell r="B2050" t="str">
            <v>Dragagem de areia média com draga de sucção e recalque - bomba de 177 kW e cortador de 30 kW - distância de recalque de 3.300 a 3.500 m</v>
          </cell>
          <cell r="C2050" t="str">
            <v>m³</v>
          </cell>
          <cell r="D2050"/>
        </row>
        <row r="2051">
          <cell r="A2051">
            <v>1917250</v>
          </cell>
          <cell r="B2051" t="str">
            <v>Dragagem de areia grossa com draga de sucção e recalque - bomba de 177 kW e cortador de 30 kW - distância de recalque de 500 a 700 m</v>
          </cell>
          <cell r="C2051" t="str">
            <v>m³</v>
          </cell>
          <cell r="D2051"/>
        </row>
        <row r="2052">
          <cell r="A2052">
            <v>1917251</v>
          </cell>
          <cell r="B2052" t="str">
            <v>Dragagem de areia grossa com draga de sucção e recalque - bomba de 177 kW e cortador de 30 kW - distância de recalque de 700 a 900 m</v>
          </cell>
          <cell r="C2052" t="str">
            <v>m³</v>
          </cell>
          <cell r="D2052"/>
        </row>
        <row r="2053">
          <cell r="A2053">
            <v>1917252</v>
          </cell>
          <cell r="B2053" t="str">
            <v>Dragagem de areia grossa com draga de sucção e recalque - bomba de 177 kW e cortador de 30 kW - distância de recalque de 900 a 1.100 m</v>
          </cell>
          <cell r="C2053" t="str">
            <v>m³</v>
          </cell>
          <cell r="D2053"/>
        </row>
        <row r="2054">
          <cell r="A2054">
            <v>1917253</v>
          </cell>
          <cell r="B2054" t="str">
            <v>Dragagem de areia grossa com draga de sucção e recalque - bomba de 177 kW e cortador de 30 kW - distância de recalque de 1.100 a 1.300 m</v>
          </cell>
          <cell r="C2054" t="str">
            <v>m³</v>
          </cell>
          <cell r="D2054"/>
        </row>
        <row r="2055">
          <cell r="A2055">
            <v>1917254</v>
          </cell>
          <cell r="B2055" t="str">
            <v>Dragagem de areia grossa com draga de sucção e recalque - bomba de 177 kW e cortador de 30 kW - distância de recalque de 1.300 a 1.500 m</v>
          </cell>
          <cell r="C2055" t="str">
            <v>m³</v>
          </cell>
          <cell r="D2055"/>
        </row>
        <row r="2056">
          <cell r="A2056">
            <v>1917255</v>
          </cell>
          <cell r="B2056" t="str">
            <v>Dragagem de areia grossa com draga de sucção e recalque - bomba de 177 kW e cortador de 30 kW - distância de recalque de 1.500 a 1.700 m</v>
          </cell>
          <cell r="C2056" t="str">
            <v>m³</v>
          </cell>
          <cell r="D2056"/>
        </row>
        <row r="2057">
          <cell r="A2057">
            <v>1917256</v>
          </cell>
          <cell r="B2057" t="str">
            <v>Dragagem de areia grossa com draga de sucção e recalque - bomba de 177 kW e cortador de 30 kW - distância de recalque de 1.700 a 1.900 m</v>
          </cell>
          <cell r="C2057" t="str">
            <v>m³</v>
          </cell>
          <cell r="D2057"/>
        </row>
        <row r="2058">
          <cell r="A2058">
            <v>1917257</v>
          </cell>
          <cell r="B2058" t="str">
            <v>Dragagem de areia grossa com draga de sucção e recalque - bomba de 177 kW e cortador de 30 kW - distância de recalque de 1.900 a 2.100 m</v>
          </cell>
          <cell r="C2058" t="str">
            <v>m³</v>
          </cell>
          <cell r="D2058"/>
        </row>
        <row r="2059">
          <cell r="A2059">
            <v>1917258</v>
          </cell>
          <cell r="B2059" t="str">
            <v>Dragagem de areia grossa com draga de sucção e recalque - bomba de 177 kW e cortador de 30 kW - distância de recalque de 2.100 a 2.300 m</v>
          </cell>
          <cell r="C2059" t="str">
            <v>m³</v>
          </cell>
          <cell r="D2059"/>
        </row>
        <row r="2060">
          <cell r="A2060">
            <v>1917259</v>
          </cell>
          <cell r="B2060" t="str">
            <v>Dragagem de areia grossa com draga de sucção e recalque - bomba de 177 kW e cortador de 30 kW - distância de recalque de 2.300 a 2.500 m</v>
          </cell>
          <cell r="C2060" t="str">
            <v>m³</v>
          </cell>
          <cell r="D2060"/>
        </row>
        <row r="2061">
          <cell r="A2061">
            <v>1917260</v>
          </cell>
          <cell r="B2061" t="str">
            <v>Dragagem de cascalho fino com draga de sucção e recalque - bomba de 177 kW e cortador de 30 kW - distância de recalque de 500 a 700 m</v>
          </cell>
          <cell r="C2061" t="str">
            <v>m³</v>
          </cell>
          <cell r="D2061"/>
        </row>
        <row r="2062">
          <cell r="A2062">
            <v>1917261</v>
          </cell>
          <cell r="B2062" t="str">
            <v>Dragagem de cascalho fino com draga de sucção e recalque - bomba de 177 kW e cortador de 30 kW - distância de recalque de 700 a 900 m</v>
          </cell>
          <cell r="C2062" t="str">
            <v>m³</v>
          </cell>
          <cell r="D2062"/>
        </row>
        <row r="2063">
          <cell r="A2063">
            <v>1917262</v>
          </cell>
          <cell r="B2063" t="str">
            <v>Dragagem de cascalho fino com draga de sucção e recalque - bomba de 177 kW e cortador de 30 kW - distância de recalque de 900 a 1.100 m</v>
          </cell>
          <cell r="C2063" t="str">
            <v>m³</v>
          </cell>
          <cell r="D2063"/>
        </row>
        <row r="2064">
          <cell r="A2064">
            <v>1917263</v>
          </cell>
          <cell r="B2064" t="str">
            <v>Dragagem de cascalho fino com draga de sucção e recalque - bomba de 177 kW e cortador de 30 kW - distância de recalque de 1.100 a 1.300 m</v>
          </cell>
          <cell r="C2064" t="str">
            <v>m³</v>
          </cell>
          <cell r="D2064"/>
        </row>
        <row r="2065">
          <cell r="A2065">
            <v>1917264</v>
          </cell>
          <cell r="B2065" t="str">
            <v>Dragagem de cascalho fino com draga de sucção e recalque - bomba de 177 kW e cortador de 30 kW - distância de recalque de 1.300 a 1.500 m</v>
          </cell>
          <cell r="C2065" t="str">
            <v>m³</v>
          </cell>
          <cell r="D2065"/>
        </row>
        <row r="2066">
          <cell r="A2066">
            <v>1917265</v>
          </cell>
          <cell r="B2066" t="str">
            <v>Dragagem de cascalho fino com draga de sucção e recalque - bomba de 177 kW e cortador de 30 kW - distância de recalque de 1.500 a 1.700 m</v>
          </cell>
          <cell r="C2066" t="str">
            <v>m³</v>
          </cell>
          <cell r="D2066"/>
        </row>
        <row r="2067">
          <cell r="A2067">
            <v>1917266</v>
          </cell>
          <cell r="B2067" t="str">
            <v>Dragagem de cascalho com draga de sucção e recalque - bomba de 177 kW e cortador de 30 kW - distância de recalque de 500 a 700 m</v>
          </cell>
          <cell r="C2067" t="str">
            <v>m³</v>
          </cell>
          <cell r="D2067"/>
        </row>
        <row r="2068">
          <cell r="A2068">
            <v>1917267</v>
          </cell>
          <cell r="B2068" t="str">
            <v>Dragagem de cascalho com draga de sucção e recalque - bomba de 177 kW e cortador de 30 kW - distância de recalque de 700 a 900 m</v>
          </cell>
          <cell r="C2068" t="str">
            <v>m³</v>
          </cell>
          <cell r="D2068"/>
        </row>
        <row r="2069">
          <cell r="A2069">
            <v>1917268</v>
          </cell>
          <cell r="B2069" t="str">
            <v>Dragagem de cascalho com draga de sucção e recalque - bomba de 177 kW e cortador de 30 kW - distância de recalque de 900 a 1.100 m</v>
          </cell>
          <cell r="C2069" t="str">
            <v>m³</v>
          </cell>
          <cell r="D2069"/>
        </row>
        <row r="2070">
          <cell r="A2070">
            <v>1917269</v>
          </cell>
          <cell r="B2070" t="str">
            <v>Dragagem de cascalho com draga de sucção e recalque - bomba de 177 kW e cortador de 30 kW - distância de recalque de 1.100 a 1.300 m</v>
          </cell>
          <cell r="C2070" t="str">
            <v>m³</v>
          </cell>
          <cell r="D2070"/>
        </row>
        <row r="2071">
          <cell r="A2071">
            <v>1917270</v>
          </cell>
          <cell r="B2071" t="str">
            <v>Dragagem de cascalho com draga de sucção e recalque - bomba de 177 kW e cortador de 30 kW - distância de recalque de 1.300 a 1.500 m</v>
          </cell>
          <cell r="C2071" t="str">
            <v>m³</v>
          </cell>
          <cell r="D2071"/>
        </row>
        <row r="2072">
          <cell r="A2072">
            <v>1917271</v>
          </cell>
          <cell r="B2072" t="str">
            <v>Dragagem de areia fina com draga de sucção e recalque - bomba de 447 kW e cortador de 52 kW - distância de recalque de 500 a 700 m</v>
          </cell>
          <cell r="C2072" t="str">
            <v>m³</v>
          </cell>
          <cell r="D2072"/>
        </row>
        <row r="2073">
          <cell r="A2073">
            <v>1917272</v>
          </cell>
          <cell r="B2073" t="str">
            <v>Dragagem de areia fina com draga de sucção e recalque - bomba de 447 kW e cortador de 52 kW - distância de recalque de 700 a 900 m</v>
          </cell>
          <cell r="C2073" t="str">
            <v>m³</v>
          </cell>
          <cell r="D2073"/>
        </row>
        <row r="2074">
          <cell r="A2074">
            <v>1917273</v>
          </cell>
          <cell r="B2074" t="str">
            <v>Dragagem de areia fina com draga de sucção e recalque - bomba de 447 kW e cortador de 52 kW - distância de recalque de 900 a 1.100 m</v>
          </cell>
          <cell r="C2074" t="str">
            <v>m³</v>
          </cell>
          <cell r="D2074"/>
        </row>
        <row r="2075">
          <cell r="A2075">
            <v>1917274</v>
          </cell>
          <cell r="B2075" t="str">
            <v>Dragagem de areia fina com draga de sucção e recalque - bomba de 447 kW e cortador de 52 kW - distância de recalque de 1.100 a 1.300 m</v>
          </cell>
          <cell r="C2075" t="str">
            <v>m³</v>
          </cell>
          <cell r="D2075"/>
        </row>
        <row r="2076">
          <cell r="A2076">
            <v>1917275</v>
          </cell>
          <cell r="B2076" t="str">
            <v>Dragagem de areia fina com draga de sucção e recalque - bomba de 447 kW e cortador de 52 kW - distância de recalque de 1.300 a 1.500 m</v>
          </cell>
          <cell r="C2076" t="str">
            <v>m³</v>
          </cell>
          <cell r="D2076"/>
        </row>
        <row r="2077">
          <cell r="A2077">
            <v>1917276</v>
          </cell>
          <cell r="B2077" t="str">
            <v>Dragagem de areia fina com draga de sucção e recalque - bomba de 447 kW e cortador de 52 kW - distância de recalque de 1.500 a 1.700 m</v>
          </cell>
          <cell r="C2077" t="str">
            <v>m³</v>
          </cell>
          <cell r="D2077"/>
        </row>
        <row r="2078">
          <cell r="A2078">
            <v>1917277</v>
          </cell>
          <cell r="B2078" t="str">
            <v>Dragagem de areia fina com draga de sucção e recalque - bomba de 447 kW e cortador de 52 kW - distância de recalque de 1.700 a 1.900 m</v>
          </cell>
          <cell r="C2078" t="str">
            <v>m³</v>
          </cell>
          <cell r="D2078"/>
        </row>
        <row r="2079">
          <cell r="A2079">
            <v>1917278</v>
          </cell>
          <cell r="B2079" t="str">
            <v>Dragagem de areia fina com draga de sucção e recalque - bomba de 447 kW e cortador de 52 kW - distância de recalque de 1.900 a 2.100 m</v>
          </cell>
          <cell r="C2079" t="str">
            <v>m³</v>
          </cell>
          <cell r="D2079"/>
        </row>
        <row r="2080">
          <cell r="A2080">
            <v>1917279</v>
          </cell>
          <cell r="B2080" t="str">
            <v>Dragagem de areia fina com draga de sucção e recalque - bomba de 447 kW e cortador de 52 kW - distância de recalque de 2.100 a 2.300 m</v>
          </cell>
          <cell r="C2080" t="str">
            <v>m³</v>
          </cell>
          <cell r="D2080"/>
        </row>
        <row r="2081">
          <cell r="A2081">
            <v>1917280</v>
          </cell>
          <cell r="B2081" t="str">
            <v>Dragagem de areia fina com draga de sucção e recalque - bomba de 447 kW e cortador de 52 kW - distância de recalque de 2.300 a 2.500 m</v>
          </cell>
          <cell r="C2081" t="str">
            <v>m³</v>
          </cell>
          <cell r="D2081"/>
        </row>
        <row r="2082">
          <cell r="A2082">
            <v>1917281</v>
          </cell>
          <cell r="B2082" t="str">
            <v>Dragagem de areia fina com draga de sucção e recalque - bomba de 447 kW e cortador de 52 kW - distância de recalque de 2.500 a 2.700 m</v>
          </cell>
          <cell r="C2082" t="str">
            <v>m³</v>
          </cell>
          <cell r="D2082"/>
        </row>
        <row r="2083">
          <cell r="A2083">
            <v>1917282</v>
          </cell>
          <cell r="B2083" t="str">
            <v>Dragagem de areia fina com draga de sucção e recalque - bomba de 447 kW e cortador de 52 kW - distância de recalque de 2.700 a 2.900 m</v>
          </cell>
          <cell r="C2083" t="str">
            <v>m³</v>
          </cell>
          <cell r="D2083"/>
        </row>
        <row r="2084">
          <cell r="A2084">
            <v>1917283</v>
          </cell>
          <cell r="B2084" t="str">
            <v>Dragagem de areia fina com draga de sucção e recalque - bomba de 447 kW e cortador de 52 kW - distância de recalque de 2.900 a 3.100 m</v>
          </cell>
          <cell r="C2084" t="str">
            <v>m³</v>
          </cell>
          <cell r="D2084"/>
        </row>
        <row r="2085">
          <cell r="A2085">
            <v>1917284</v>
          </cell>
          <cell r="B2085" t="str">
            <v>Dragagem de areia fina com draga de sucção e recalque - bomba de 447 kW e cortador de 52 kW - distância de recalque de 3.100 a 3.300 m</v>
          </cell>
          <cell r="C2085" t="str">
            <v>m³</v>
          </cell>
          <cell r="D2085"/>
        </row>
        <row r="2086">
          <cell r="A2086">
            <v>1917285</v>
          </cell>
          <cell r="B2086" t="str">
            <v>Dragagem de areia fina com draga de sucção e recalque - bomba de 447 kW e cortador de 52 kW - distância de recalque de 3.300 a 3.500 m</v>
          </cell>
          <cell r="C2086" t="str">
            <v>m³</v>
          </cell>
          <cell r="D2086"/>
        </row>
        <row r="2087">
          <cell r="A2087">
            <v>1917286</v>
          </cell>
          <cell r="B2087" t="str">
            <v>Dragagem de areia fina com draga de sucção e recalque - bomba de 447 kW e cortador de 52 kW - distância de recalque de 3.500 a 3.700 m</v>
          </cell>
          <cell r="C2087" t="str">
            <v>m³</v>
          </cell>
          <cell r="D2087"/>
        </row>
        <row r="2088">
          <cell r="A2088">
            <v>1917287</v>
          </cell>
          <cell r="B2088" t="str">
            <v>Dragagem de areia fina com draga de sucção e recalque - bomba de 447 kW e cortador de 52 kW - distância de recalque de 3.700 a 3.900 m</v>
          </cell>
          <cell r="C2088" t="str">
            <v>m³</v>
          </cell>
          <cell r="D2088"/>
        </row>
        <row r="2089">
          <cell r="A2089">
            <v>1917288</v>
          </cell>
          <cell r="B2089" t="str">
            <v>Dragagem de areia fina com draga de sucção e recalque - bomba de 447 kW e cortador de 52 kW - distância de recalque de 3.900 a 4.100 m</v>
          </cell>
          <cell r="C2089" t="str">
            <v>m³</v>
          </cell>
          <cell r="D2089"/>
        </row>
        <row r="2090">
          <cell r="A2090">
            <v>1917289</v>
          </cell>
          <cell r="B2090" t="str">
            <v>Dragagem de areia fina com draga de sucção e recalque - bomba de 447 kW e cortador de 52 kW - distância de recalque de 4.100 a 4.300 m</v>
          </cell>
          <cell r="C2090" t="str">
            <v>m³</v>
          </cell>
          <cell r="D2090"/>
        </row>
        <row r="2091">
          <cell r="A2091">
            <v>1917290</v>
          </cell>
          <cell r="B2091" t="str">
            <v>Dragagem de areia fina com draga de sucção e recalque - bomba de 447 kW e cortador de 52 kW - distância de recalque de 4.300 a 4.500 m</v>
          </cell>
          <cell r="C2091" t="str">
            <v>m³</v>
          </cell>
          <cell r="D2091"/>
        </row>
        <row r="2092">
          <cell r="A2092">
            <v>1917291</v>
          </cell>
          <cell r="B2092" t="str">
            <v>Dragagem de areia fina com draga de sucção e recalque - bomba de 447 kW e cortador de 52 kW - distância de recalque de 4.500 a 4.700 m</v>
          </cell>
          <cell r="C2092" t="str">
            <v>m³</v>
          </cell>
          <cell r="D2092"/>
        </row>
        <row r="2093">
          <cell r="A2093">
            <v>1917292</v>
          </cell>
          <cell r="B2093" t="str">
            <v>Dragagem de areia fina com draga de sucção e recalque - bomba de 447 kW e cortador de 52 kW - distância de recalque de 4.700 a 4.900 m</v>
          </cell>
          <cell r="C2093" t="str">
            <v>m³</v>
          </cell>
          <cell r="D2093"/>
        </row>
        <row r="2094">
          <cell r="A2094">
            <v>1917293</v>
          </cell>
          <cell r="B2094" t="str">
            <v>Dragagem de areia fina com draga de sucção e recalque - bomba de 447 kW e cortador de 52 kW - distância de recalque de 4.900 a 5.100 m</v>
          </cell>
          <cell r="C2094" t="str">
            <v>m³</v>
          </cell>
          <cell r="D2094"/>
        </row>
        <row r="2095">
          <cell r="A2095">
            <v>1917294</v>
          </cell>
          <cell r="B2095" t="str">
            <v>Dragagem de areia fina com draga de sucção e recalque - bomba de 447 kW e cortador de 52 kW - distância de recalque de 5.100 a 5.300 m</v>
          </cell>
          <cell r="C2095" t="str">
            <v>m³</v>
          </cell>
          <cell r="D2095"/>
        </row>
        <row r="2096">
          <cell r="A2096">
            <v>1917295</v>
          </cell>
          <cell r="B2096" t="str">
            <v>Dragagem de areia fina com draga de sucção e recalque - bomba de 447 kW e cortador de 52 kW - distância de recalque de 5.300 a 5.500 m</v>
          </cell>
          <cell r="C2096" t="str">
            <v>m³</v>
          </cell>
          <cell r="D2096"/>
        </row>
        <row r="2097">
          <cell r="A2097">
            <v>1917296</v>
          </cell>
          <cell r="B2097" t="str">
            <v>Dragagem de areia fina com draga de sucção e recalque - bomba de 447 kW e cortador de 52 kW - distância de recalque de 5.500 a 5.700 m</v>
          </cell>
          <cell r="C2097" t="str">
            <v>m³</v>
          </cell>
          <cell r="D2097"/>
        </row>
        <row r="2098">
          <cell r="A2098">
            <v>1917297</v>
          </cell>
          <cell r="B2098" t="str">
            <v>Dragagem de areia fina com draga de sucção e recalque - bomba de 447 kW e cortador de 52 kW - distância de recalque de 5.700 a 5.900 m</v>
          </cell>
          <cell r="C2098" t="str">
            <v>m³</v>
          </cell>
          <cell r="D2098"/>
        </row>
        <row r="2099">
          <cell r="A2099">
            <v>1917298</v>
          </cell>
          <cell r="B2099" t="str">
            <v>Dragagem de areia fina com draga de sucção e recalque - bomba de 447 kW e cortador de 52 kW - distância de recalque de 5.900 a 6.100 m</v>
          </cell>
          <cell r="C2099" t="str">
            <v>m³</v>
          </cell>
          <cell r="D2099"/>
        </row>
        <row r="2100">
          <cell r="A2100">
            <v>1917299</v>
          </cell>
          <cell r="B2100" t="str">
            <v>Dragagem de areia fina com draga de sucção e recalque - bomba de 447 kW e cortador de 52 kW - distância de recalque de 6.100 a 6.300 m</v>
          </cell>
          <cell r="C2100" t="str">
            <v>m³</v>
          </cell>
          <cell r="D2100"/>
        </row>
        <row r="2101">
          <cell r="A2101">
            <v>1917300</v>
          </cell>
          <cell r="B2101" t="str">
            <v>Dragagem de areia fina com draga de sucção e recalque - bomba de 447 kW e cortador de 52 kW - distância de recalque de 6.300 a 6.500 m</v>
          </cell>
          <cell r="C2101" t="str">
            <v>m³</v>
          </cell>
          <cell r="D2101"/>
        </row>
        <row r="2102">
          <cell r="A2102">
            <v>1917301</v>
          </cell>
          <cell r="B2102" t="str">
            <v>Dragagem de areia fina com draga de sucção e recalque - bomba de 447 kW e cortador de 52 kW - distância de recalque de 6.500 a 6.700 m</v>
          </cell>
          <cell r="C2102" t="str">
            <v>m³</v>
          </cell>
          <cell r="D2102"/>
        </row>
        <row r="2103">
          <cell r="A2103">
            <v>1917302</v>
          </cell>
          <cell r="B2103" t="str">
            <v>Dragagem de areia fina com draga de sucção e recalque - bomba de 447 kW e cortador de 52 kW - distância de recalque de 6.700 a 6.900 m</v>
          </cell>
          <cell r="C2103" t="str">
            <v>m³</v>
          </cell>
          <cell r="D2103"/>
        </row>
        <row r="2104">
          <cell r="A2104">
            <v>1917303</v>
          </cell>
          <cell r="B2104" t="str">
            <v>Dragagem de areia fina com draga de sucção e recalque - bomba de 447 kW e cortador de 52 kW - distância de recalque de 6.900 a 7.100 m</v>
          </cell>
          <cell r="C2104" t="str">
            <v>m³</v>
          </cell>
          <cell r="D2104"/>
        </row>
        <row r="2105">
          <cell r="A2105">
            <v>1917304</v>
          </cell>
          <cell r="B2105" t="str">
            <v>Dragagem de areia fina com draga de sucção e recalque - bomba de 447 kW e cortador de 52 kW - distância de recalque de 7.100 a 7.300 m</v>
          </cell>
          <cell r="C2105" t="str">
            <v>m³</v>
          </cell>
          <cell r="D2105"/>
        </row>
        <row r="2106">
          <cell r="A2106">
            <v>1917305</v>
          </cell>
          <cell r="B2106" t="str">
            <v>Dragagem de areia fina com draga de sucção e recalque - bomba de 447 kW e cortador de 52 kW - distância de recalque de 7.300 a 7.500 m</v>
          </cell>
          <cell r="C2106" t="str">
            <v>m³</v>
          </cell>
          <cell r="D2106"/>
        </row>
        <row r="2107">
          <cell r="A2107">
            <v>1917306</v>
          </cell>
          <cell r="B2107" t="str">
            <v>Dragagem de areia fina com draga de sucção e recalque - bomba de 447 kW e cortador de 52 kW - distância de recalque de 7.500 a 7.700 m</v>
          </cell>
          <cell r="C2107" t="str">
            <v>m³</v>
          </cell>
          <cell r="D2107"/>
        </row>
        <row r="2108">
          <cell r="A2108">
            <v>1917307</v>
          </cell>
          <cell r="B2108" t="str">
            <v>Dragagem de areia fina com draga de sucção e recalque - bomba de 447 kW e cortador de 52 kW - distância de recalque de 7.700 a 7.900 m</v>
          </cell>
          <cell r="C2108" t="str">
            <v>m³</v>
          </cell>
          <cell r="D2108"/>
        </row>
        <row r="2109">
          <cell r="A2109">
            <v>1917308</v>
          </cell>
          <cell r="B2109" t="str">
            <v>Dragagem de areia média com draga de sucção e recalque - bomba de 447 kW e cortador de 52 kW - distância de recalque de 500 a 700 m</v>
          </cell>
          <cell r="C2109" t="str">
            <v>m³</v>
          </cell>
          <cell r="D2109"/>
        </row>
        <row r="2110">
          <cell r="A2110">
            <v>1917309</v>
          </cell>
          <cell r="B2110" t="str">
            <v>Dragagem de areia média com draga de sucção e recalque - bomba de 447 kW e cortador de 52 kW - distância de recalque de 700 a 900 m</v>
          </cell>
          <cell r="C2110" t="str">
            <v>m³</v>
          </cell>
          <cell r="D2110"/>
        </row>
        <row r="2111">
          <cell r="A2111">
            <v>1917310</v>
          </cell>
          <cell r="B2111" t="str">
            <v>Dragagem de areia média com draga de sucção e recalque - bomba de 447 kW e cortador de 52 kW - distância de recalque de 900 a 1.100 m</v>
          </cell>
          <cell r="C2111" t="str">
            <v>m³</v>
          </cell>
          <cell r="D2111"/>
        </row>
        <row r="2112">
          <cell r="A2112">
            <v>1917311</v>
          </cell>
          <cell r="B2112" t="str">
            <v>Dragagem de areia média com draga de sucção e recalque - bomba de 447 kW e cortador de 52 kW - distância de recalque de 1.100 a 1.300 m</v>
          </cell>
          <cell r="C2112" t="str">
            <v>m³</v>
          </cell>
          <cell r="D2112"/>
        </row>
        <row r="2113">
          <cell r="A2113">
            <v>1917312</v>
          </cell>
          <cell r="B2113" t="str">
            <v>Dragagem de areia média com draga de sucção e recalque - bomba de 447 kW e cortador de 52 kW - distância de recalque de 1.300 a 1.500 m</v>
          </cell>
          <cell r="C2113" t="str">
            <v>m³</v>
          </cell>
          <cell r="D2113"/>
        </row>
        <row r="2114">
          <cell r="A2114">
            <v>1917313</v>
          </cell>
          <cell r="B2114" t="str">
            <v>Dragagem de areia média com draga de sucção e recalque - bomba de 447 kW e cortador de 52 kW - distância de recalque de 1.500 a 1.700 m</v>
          </cell>
          <cell r="C2114" t="str">
            <v>m³</v>
          </cell>
          <cell r="D2114"/>
        </row>
        <row r="2115">
          <cell r="A2115">
            <v>1917314</v>
          </cell>
          <cell r="B2115" t="str">
            <v>Dragagem de areia média com draga de sucção e recalque - bomba de 447 kW e cortador de 52 kW - distância de recalque de 1.700 a 1.900 m</v>
          </cell>
          <cell r="C2115" t="str">
            <v>m³</v>
          </cell>
          <cell r="D2115"/>
        </row>
        <row r="2116">
          <cell r="A2116">
            <v>1917315</v>
          </cell>
          <cell r="B2116" t="str">
            <v>Dragagem de areia média com draga de sucção e recalque - bomba de 447 kW e cortador de 52 kW - distância de recalque de 1.900 a 2.100 m</v>
          </cell>
          <cell r="C2116" t="str">
            <v>m³</v>
          </cell>
          <cell r="D2116"/>
        </row>
        <row r="2117">
          <cell r="A2117">
            <v>1917316</v>
          </cell>
          <cell r="B2117" t="str">
            <v>Dragagem de areia média com draga de sucção e recalque - bomba de 447 kW e cortador de 52 kW - distância de recalque de 2.100 a 2.300 m</v>
          </cell>
          <cell r="C2117" t="str">
            <v>m³</v>
          </cell>
          <cell r="D2117"/>
        </row>
        <row r="2118">
          <cell r="A2118">
            <v>1917317</v>
          </cell>
          <cell r="B2118" t="str">
            <v>Dragagem de areia média com draga de sucção e recalque - bomba de 447 kW e cortador de 52 kW - distância de recalque de 2.300 a 2.500 m</v>
          </cell>
          <cell r="C2118" t="str">
            <v>m³</v>
          </cell>
          <cell r="D2118"/>
        </row>
        <row r="2119">
          <cell r="A2119">
            <v>1917318</v>
          </cell>
          <cell r="B2119" t="str">
            <v>Dragagem de areia média com draga de sucção e recalque - bomba de 447 kW e cortador de 52 kW - distância de recalque de 2.500 a 2.700 m</v>
          </cell>
          <cell r="C2119" t="str">
            <v>m³</v>
          </cell>
          <cell r="D2119"/>
        </row>
        <row r="2120">
          <cell r="A2120">
            <v>1917319</v>
          </cell>
          <cell r="B2120" t="str">
            <v>Dragagem de areia média com draga de sucção e recalque - bomba de 447 kW e cortador de 52 kW - distância de recalque de 2.700 a 2.900 m</v>
          </cell>
          <cell r="C2120" t="str">
            <v>m³</v>
          </cell>
          <cell r="D2120"/>
        </row>
        <row r="2121">
          <cell r="A2121">
            <v>1917320</v>
          </cell>
          <cell r="B2121" t="str">
            <v>Dragagem de areia média com draga de sucção e recalque - bomba de 447 kW e cortador de 52 kW - distância de recalque de 2.900 a 3.100 m</v>
          </cell>
          <cell r="C2121" t="str">
            <v>m³</v>
          </cell>
          <cell r="D2121"/>
        </row>
        <row r="2122">
          <cell r="A2122">
            <v>1917321</v>
          </cell>
          <cell r="B2122" t="str">
            <v>Dragagem de areia média com draga de sucção e recalque - bomba de 447 kW e cortador de 52 kW - distância de recalque de 3.100 a 3.300 m</v>
          </cell>
          <cell r="C2122" t="str">
            <v>m³</v>
          </cell>
          <cell r="D2122"/>
        </row>
        <row r="2123">
          <cell r="A2123">
            <v>1917322</v>
          </cell>
          <cell r="B2123" t="str">
            <v>Dragagem de areia média com draga de sucção e recalque - bomba de 447 kW e cortador de 52 kW - distância de recalque de 3.300 a 3.500 m</v>
          </cell>
          <cell r="C2123" t="str">
            <v>m³</v>
          </cell>
          <cell r="D2123"/>
        </row>
        <row r="2124">
          <cell r="A2124">
            <v>1917323</v>
          </cell>
          <cell r="B2124" t="str">
            <v>Dragagem de areia média com draga de sucção e recalque - bomba de 447 kW e cortador de 52 kW - distância de recalque de 3.500 a 3.700 m</v>
          </cell>
          <cell r="C2124" t="str">
            <v>m³</v>
          </cell>
          <cell r="D2124"/>
        </row>
        <row r="2125">
          <cell r="A2125">
            <v>1917324</v>
          </cell>
          <cell r="B2125" t="str">
            <v>Dragagem de areia média com draga de sucção e recalque - bomba de 447 kW e cortador de 52 kW - distância de recalque de 3.700 a 3.900 m</v>
          </cell>
          <cell r="C2125" t="str">
            <v>m³</v>
          </cell>
          <cell r="D2125"/>
        </row>
        <row r="2126">
          <cell r="A2126">
            <v>1917325</v>
          </cell>
          <cell r="B2126" t="str">
            <v>Dragagem de areia média com draga de sucção e recalque - bomba de 447 kW e cortador de 52 kW - distância de recalque de 3.900 a 4.100 m</v>
          </cell>
          <cell r="C2126" t="str">
            <v>m³</v>
          </cell>
          <cell r="D2126"/>
        </row>
        <row r="2127">
          <cell r="A2127">
            <v>1917326</v>
          </cell>
          <cell r="B2127" t="str">
            <v>Dragagem de areia média com draga de sucção e recalque - bomba de 447 kW e cortador de 52 kW - distância de recalque de 4.100 a 4.300 m</v>
          </cell>
          <cell r="C2127" t="str">
            <v>m³</v>
          </cell>
          <cell r="D2127"/>
        </row>
        <row r="2128">
          <cell r="A2128">
            <v>1917327</v>
          </cell>
          <cell r="B2128" t="str">
            <v>Dragagem de areia média com draga de sucção e recalque - bomba de 447 kW e cortador de 52 kW - distância de recalque de 4.300 a 4.500 m</v>
          </cell>
          <cell r="C2128" t="str">
            <v>m³</v>
          </cell>
          <cell r="D2128"/>
        </row>
        <row r="2129">
          <cell r="A2129">
            <v>1917328</v>
          </cell>
          <cell r="B2129" t="str">
            <v>Dragagem de areia média com draga de sucção e recalque - bomba de 447 kW e cortador de 52 kW - distância de recalque de 4.500 a 4.700 m</v>
          </cell>
          <cell r="C2129" t="str">
            <v>m³</v>
          </cell>
          <cell r="D2129"/>
        </row>
        <row r="2130">
          <cell r="A2130">
            <v>1917329</v>
          </cell>
          <cell r="B2130" t="str">
            <v>Dragagem de areia média com draga de sucção e recalque - bomba de 447 kW e cortador de 52 kW - distância de recalque de 4.700 a 4.900 m</v>
          </cell>
          <cell r="C2130" t="str">
            <v>m³</v>
          </cell>
          <cell r="D2130"/>
        </row>
        <row r="2131">
          <cell r="A2131">
            <v>1917330</v>
          </cell>
          <cell r="B2131" t="str">
            <v>Dragagem de areia média com draga de sucção e recalque - bomba de 447 kW e cortador de 52 kW - distância de recalque de 4.900 a 5.100 m</v>
          </cell>
          <cell r="C2131" t="str">
            <v>m³</v>
          </cell>
          <cell r="D2131"/>
        </row>
        <row r="2132">
          <cell r="A2132">
            <v>1917331</v>
          </cell>
          <cell r="B2132" t="str">
            <v>Dragagem de areia grossa com draga de sucção e recalque - bomba de 447 kW e cortador de 52 kW - distância de recalque de até 500 m</v>
          </cell>
          <cell r="C2132" t="str">
            <v>m³</v>
          </cell>
          <cell r="D2132"/>
        </row>
        <row r="2133">
          <cell r="A2133">
            <v>1917332</v>
          </cell>
          <cell r="B2133" t="str">
            <v>Dragagem de areia grossa com draga de sucção e recalque - bomba de 447 kW e cortador de 52 kW - distância de recalque de 500 a 700 m</v>
          </cell>
          <cell r="C2133" t="str">
            <v>m³</v>
          </cell>
          <cell r="D2133"/>
        </row>
        <row r="2134">
          <cell r="A2134">
            <v>1917333</v>
          </cell>
          <cell r="B2134" t="str">
            <v>Dragagem de areia grossa com draga de sucção e recalque - bomba de 447 kW e cortador de 52 kW - distância de recalque de 700 a 900 m</v>
          </cell>
          <cell r="C2134" t="str">
            <v>m³</v>
          </cell>
          <cell r="D2134"/>
        </row>
        <row r="2135">
          <cell r="A2135">
            <v>1917334</v>
          </cell>
          <cell r="B2135" t="str">
            <v>Dragagem de areia grossa com draga de sucção e recalque - bomba de 447 kW e cortador de 52 kW - distância de recalque de 900 a 1.100 m</v>
          </cell>
          <cell r="C2135" t="str">
            <v>m³</v>
          </cell>
          <cell r="D2135"/>
        </row>
        <row r="2136">
          <cell r="A2136">
            <v>1917335</v>
          </cell>
          <cell r="B2136" t="str">
            <v>Dragagem de areia grossa com draga de sucção e recalque - bomba de 447 kW e cortador de 52 kW - distância de recalque de 1.100 a 1.300 m</v>
          </cell>
          <cell r="C2136" t="str">
            <v>m³</v>
          </cell>
          <cell r="D2136"/>
        </row>
        <row r="2137">
          <cell r="A2137">
            <v>1917336</v>
          </cell>
          <cell r="B2137" t="str">
            <v>Dragagem de areia grossa com draga de sucção e recalque - bomba de 447 kW e cortador de 52 kW - distância de recalque de 1.300 a 1.500 m</v>
          </cell>
          <cell r="C2137" t="str">
            <v>m³</v>
          </cell>
          <cell r="D2137"/>
        </row>
        <row r="2138">
          <cell r="A2138">
            <v>1917337</v>
          </cell>
          <cell r="B2138" t="str">
            <v>Dragagem de areia grossa com draga de sucção e recalque - bomba de 447 kW e cortador de 52 kW - distância de recalque de 1.500 a 1.700 m</v>
          </cell>
          <cell r="C2138" t="str">
            <v>m³</v>
          </cell>
          <cell r="D2138"/>
        </row>
        <row r="2139">
          <cell r="A2139">
            <v>1917338</v>
          </cell>
          <cell r="B2139" t="str">
            <v>Dragagem de areia grossa com draga de sucção e recalque - bomba de 447 kW e cortador de 52 kW - distância de recalque de 1.700 a 1.900 m</v>
          </cell>
          <cell r="C2139" t="str">
            <v>m³</v>
          </cell>
          <cell r="D2139"/>
        </row>
        <row r="2140">
          <cell r="A2140">
            <v>1917339</v>
          </cell>
          <cell r="B2140" t="str">
            <v>Dragagem de areia grossa com draga de sucção e recalque - bomba de 447 kW e cortador de 52 kW - distância de recalque de 1.900 a 2.100 m</v>
          </cell>
          <cell r="C2140" t="str">
            <v>m³</v>
          </cell>
          <cell r="D2140"/>
        </row>
        <row r="2141">
          <cell r="A2141">
            <v>1917340</v>
          </cell>
          <cell r="B2141" t="str">
            <v>Dragagem de areia grossa com draga de sucção e recalque - bomba de 447 kW e cortador de 52 kW - distância de recalque de 2.100 a 2.300 m</v>
          </cell>
          <cell r="C2141" t="str">
            <v>m³</v>
          </cell>
          <cell r="D2141"/>
        </row>
        <row r="2142">
          <cell r="A2142">
            <v>1917341</v>
          </cell>
          <cell r="B2142" t="str">
            <v>Dragagem de areia grossa com draga de sucção e recalque - bomba de 447 kW e cortador de 52 kW - distância de recalque de 2.300 a 2.500 m</v>
          </cell>
          <cell r="C2142" t="str">
            <v>m³</v>
          </cell>
          <cell r="D2142"/>
        </row>
        <row r="2143">
          <cell r="A2143">
            <v>1917342</v>
          </cell>
          <cell r="B2143" t="str">
            <v>Dragagem de areia grossa com draga de sucção e recalque - bomba de 447 kW e cortador de 52 kW - distância de recalque de 2.500 a 2.700 m</v>
          </cell>
          <cell r="C2143" t="str">
            <v>m³</v>
          </cell>
          <cell r="D2143"/>
        </row>
        <row r="2144">
          <cell r="A2144">
            <v>1917343</v>
          </cell>
          <cell r="B2144" t="str">
            <v>Dragagem de areia grossa com draga de sucção e recalque - bomba de 447 kW e cortador de 52 kW - distância de recalque de 2.700 a 2.900 m</v>
          </cell>
          <cell r="C2144" t="str">
            <v>m³</v>
          </cell>
          <cell r="D2144"/>
        </row>
        <row r="2145">
          <cell r="A2145">
            <v>1917344</v>
          </cell>
          <cell r="B2145" t="str">
            <v>Dragagem de areia grossa com draga de sucção e recalque - bomba de 447 kW e cortador de 52 kW - distância de recalque de 2.900 a 3.100 m</v>
          </cell>
          <cell r="C2145" t="str">
            <v>m³</v>
          </cell>
          <cell r="D2145"/>
        </row>
        <row r="2146">
          <cell r="A2146">
            <v>1917345</v>
          </cell>
          <cell r="B2146" t="str">
            <v>Dragagem de areia grossa com draga de sucção e recalque - bomba de 447 kW e cortador de 52 kW - distância de recalque de 3.100 a 3.300 m</v>
          </cell>
          <cell r="C2146" t="str">
            <v>m³</v>
          </cell>
          <cell r="D2146"/>
        </row>
        <row r="2147">
          <cell r="A2147">
            <v>1917346</v>
          </cell>
          <cell r="B2147" t="str">
            <v>Dragagem de areia grossa com draga de sucção e recalque - bomba de 447 kW e cortador de 52 kW - distância de recalque de 3.300 a 3.500 m</v>
          </cell>
          <cell r="C2147" t="str">
            <v>m³</v>
          </cell>
          <cell r="D2147"/>
        </row>
        <row r="2148">
          <cell r="A2148">
            <v>1917347</v>
          </cell>
          <cell r="B2148" t="str">
            <v>Dragagem de areia grossa com draga de sucção e recalque - bomba de 447 kW e cortador de 52 kW - distância de recalque de 3.500 a 3.700 m</v>
          </cell>
          <cell r="C2148" t="str">
            <v>m³</v>
          </cell>
          <cell r="D2148"/>
        </row>
        <row r="2149">
          <cell r="A2149">
            <v>1917348</v>
          </cell>
          <cell r="B2149" t="str">
            <v>Dragagem de cascalho fino com draga de sucção e recalque - bomba de 447 kW e cortador de 52 kW - distância de recalque de 500 a 700 m</v>
          </cell>
          <cell r="C2149" t="str">
            <v>m³</v>
          </cell>
          <cell r="D2149"/>
        </row>
        <row r="2150">
          <cell r="A2150">
            <v>1917349</v>
          </cell>
          <cell r="B2150" t="str">
            <v>Dragagem de cascalho fino com draga de sucção e recalque - bomba de 447 kW e cortador de 52 kW - distância de recalque de 700 a 900 m</v>
          </cell>
          <cell r="C2150" t="str">
            <v>m³</v>
          </cell>
          <cell r="D2150"/>
        </row>
        <row r="2151">
          <cell r="A2151">
            <v>1917350</v>
          </cell>
          <cell r="B2151" t="str">
            <v>Dragagem de cascalho fino com draga de sucção e recalque - bomba de 447 kW e cortador de 52 kW - distância de recalque de 900 a 1.100 m</v>
          </cell>
          <cell r="C2151" t="str">
            <v>m³</v>
          </cell>
          <cell r="D2151"/>
        </row>
        <row r="2152">
          <cell r="A2152">
            <v>1917351</v>
          </cell>
          <cell r="B2152" t="str">
            <v>Dragagem de cascalho fino com draga de sucção e recalque - bomba de 447 kW e cortador de 52 kW - distância de recalque de 1.100 a 1.300 m</v>
          </cell>
          <cell r="C2152" t="str">
            <v>m³</v>
          </cell>
          <cell r="D2152"/>
        </row>
        <row r="2153">
          <cell r="A2153">
            <v>1917352</v>
          </cell>
          <cell r="B2153" t="str">
            <v>Dragagem de cascalho fino com draga de sucção e recalque - bomba de 447 kW e cortador de 52 kW - distância de recalque de 1.300 a 1.500 m</v>
          </cell>
          <cell r="C2153" t="str">
            <v>m³</v>
          </cell>
          <cell r="D2153"/>
        </row>
        <row r="2154">
          <cell r="A2154">
            <v>1917353</v>
          </cell>
          <cell r="B2154" t="str">
            <v>Dragagem de cascalho fino com draga de sucção e recalque - bomba de 447 kW e cortador de 52 kW - distância de recalque de 1.500 a 1.700 m</v>
          </cell>
          <cell r="C2154" t="str">
            <v>m³</v>
          </cell>
          <cell r="D2154"/>
        </row>
        <row r="2155">
          <cell r="A2155">
            <v>1917354</v>
          </cell>
          <cell r="B2155" t="str">
            <v>Dragagem de cascalho fino com draga de sucção e recalque - bomba de 447 kW e cortador de 52 kW - distância de recalque de 1.700 a 1.900 m</v>
          </cell>
          <cell r="C2155" t="str">
            <v>m³</v>
          </cell>
          <cell r="D2155"/>
        </row>
        <row r="2156">
          <cell r="A2156">
            <v>1917355</v>
          </cell>
          <cell r="B2156" t="str">
            <v>Dragagem de cascalho fino com draga de sucção e recalque - bomba de 447 kW e cortador de 52 kW - distância de recalque de 1.900 a 2.100 m</v>
          </cell>
          <cell r="C2156" t="str">
            <v>m³</v>
          </cell>
          <cell r="D2156"/>
        </row>
        <row r="2157">
          <cell r="A2157">
            <v>1917356</v>
          </cell>
          <cell r="B2157" t="str">
            <v>Dragagem de cascalho fino com draga de sucção e recalque - bomba de 447 kW e cortador de 52 kW - distância de recalque de 2.100 a 2.300 m</v>
          </cell>
          <cell r="C2157" t="str">
            <v>m³</v>
          </cell>
          <cell r="D2157"/>
        </row>
        <row r="2158">
          <cell r="A2158">
            <v>1917357</v>
          </cell>
          <cell r="B2158" t="str">
            <v>Dragagem de cascalho fino com draga de sucção e recalque - bomba de 447 kW e cortador de 52 kW - distância de recalque de 2.300 a 2.500 m</v>
          </cell>
          <cell r="C2158" t="str">
            <v>m³</v>
          </cell>
          <cell r="D2158"/>
        </row>
        <row r="2159">
          <cell r="A2159">
            <v>1917358</v>
          </cell>
          <cell r="B2159" t="str">
            <v>Dragagem de cascalho com draga de sucção e recalque - bomba de 447 kW e cortador de 52 kW - distância de recalque até 500 m</v>
          </cell>
          <cell r="C2159" t="str">
            <v>m³</v>
          </cell>
          <cell r="D2159"/>
        </row>
        <row r="2160">
          <cell r="A2160">
            <v>1917359</v>
          </cell>
          <cell r="B2160" t="str">
            <v>Dragagem de cascalho com draga de sucção e recalque - bomba de 447 kW e cortador de 52 kW - distância de recalque de 500 a 700 m</v>
          </cell>
          <cell r="C2160" t="str">
            <v>m³</v>
          </cell>
          <cell r="D2160"/>
        </row>
        <row r="2161">
          <cell r="A2161">
            <v>1917360</v>
          </cell>
          <cell r="B2161" t="str">
            <v>Dragagem de cascalho com draga de sucção e recalque - bomba de 447 kW e cortador de 52 kW - distância de recalque de 700 a 900 m</v>
          </cell>
          <cell r="C2161" t="str">
            <v>m³</v>
          </cell>
          <cell r="D2161"/>
        </row>
        <row r="2162">
          <cell r="A2162">
            <v>1917361</v>
          </cell>
          <cell r="B2162" t="str">
            <v>Dragagem de cascalho com draga de sucção e recalque - bomba de 447 kW e cortador de 52 kW - distância de recalque de 900 a 1.100 m</v>
          </cell>
          <cell r="C2162" t="str">
            <v>m³</v>
          </cell>
          <cell r="D2162"/>
        </row>
        <row r="2163">
          <cell r="A2163">
            <v>1917362</v>
          </cell>
          <cell r="B2163" t="str">
            <v>Dragagem de cascalho com draga de sucção e recalque - bomba de 447 kW e cortador de 52 kW - distância de recalque de 1.100 a 1.300 m</v>
          </cell>
          <cell r="C2163" t="str">
            <v>m³</v>
          </cell>
          <cell r="D2163"/>
        </row>
        <row r="2164">
          <cell r="A2164">
            <v>1917363</v>
          </cell>
          <cell r="B2164" t="str">
            <v>Dragagem de cascalho com draga de sucção e recalque - bomba de 447 kW e cortador de 52 kW - distância de recalque de 1.300 a 1.500 m</v>
          </cell>
          <cell r="C2164" t="str">
            <v>m³</v>
          </cell>
          <cell r="D2164"/>
        </row>
        <row r="2165">
          <cell r="A2165">
            <v>1917364</v>
          </cell>
          <cell r="B2165" t="str">
            <v>Dragagem de areia fina com draga de sucção e recalque - bomba de 746 kW e cortador de 110 kW - distância de recalque de 500 a 700 m</v>
          </cell>
          <cell r="C2165" t="str">
            <v>m³</v>
          </cell>
          <cell r="D2165"/>
        </row>
        <row r="2166">
          <cell r="A2166">
            <v>1917365</v>
          </cell>
          <cell r="B2166" t="str">
            <v>Dragagem de areia fina com draga de sucção e recalque - bomba de 746 kW e cortador de 110 kW - distância de recalque de 700 a 900 m</v>
          </cell>
          <cell r="C2166" t="str">
            <v>m³</v>
          </cell>
          <cell r="D2166"/>
        </row>
        <row r="2167">
          <cell r="A2167">
            <v>1917366</v>
          </cell>
          <cell r="B2167" t="str">
            <v>Dragagem de areia fina com draga de sucção e recalque - bomba de 746 kW e cortador de 110 kW - distância de recalque de 900 a 1.100 m</v>
          </cell>
          <cell r="C2167" t="str">
            <v>m³</v>
          </cell>
          <cell r="D2167"/>
        </row>
        <row r="2168">
          <cell r="A2168">
            <v>1917367</v>
          </cell>
          <cell r="B2168" t="str">
            <v>Dragagem de areia fina com draga de sucção e recalque - bomba de 746 kW e cortador de 110 kW - distância de recalque de 1.100 a 1.300 m</v>
          </cell>
          <cell r="C2168" t="str">
            <v>m³</v>
          </cell>
          <cell r="D2168"/>
        </row>
        <row r="2169">
          <cell r="A2169">
            <v>1917368</v>
          </cell>
          <cell r="B2169" t="str">
            <v>Dragagem de areia fina com draga de sucção e recalque - bomba de 746 kW e cortador de 110 kW - distância de recalque de 1.300 a 1.500 m</v>
          </cell>
          <cell r="C2169" t="str">
            <v>m³</v>
          </cell>
          <cell r="D2169"/>
        </row>
        <row r="2170">
          <cell r="A2170">
            <v>1917369</v>
          </cell>
          <cell r="B2170" t="str">
            <v>Dragagem de areia fina com draga de sucção e recalque - bomba de 746 kW e cortador de 110 kW - distância de recalque de 1.500 a 1.700 m</v>
          </cell>
          <cell r="C2170" t="str">
            <v>m³</v>
          </cell>
          <cell r="D2170"/>
        </row>
        <row r="2171">
          <cell r="A2171">
            <v>1917370</v>
          </cell>
          <cell r="B2171" t="str">
            <v>Dragagem de areia fina com draga de sucção e recalque - bomba de 746 kW e cortador de 110 kW - distância de recalque de 1.700 a 1.900 m</v>
          </cell>
          <cell r="C2171" t="str">
            <v>m³</v>
          </cell>
          <cell r="D2171"/>
        </row>
        <row r="2172">
          <cell r="A2172">
            <v>1917371</v>
          </cell>
          <cell r="B2172" t="str">
            <v>Dragagem de areia fina com draga de sucção e recalque - bomba de 746 kW e cortador de 110 kW - distância de recalque de 1.900 a 2.100 m</v>
          </cell>
          <cell r="C2172" t="str">
            <v>m³</v>
          </cell>
          <cell r="D2172"/>
        </row>
        <row r="2173">
          <cell r="A2173">
            <v>1917372</v>
          </cell>
          <cell r="B2173" t="str">
            <v>Dragagem de areia fina com draga de sucção e recalque - bomba de 746 kW e cortador de 110 kW - distância de recalque de 2.100 a 2.300 m</v>
          </cell>
          <cell r="C2173" t="str">
            <v>m³</v>
          </cell>
          <cell r="D2173"/>
        </row>
        <row r="2174">
          <cell r="A2174">
            <v>1917373</v>
          </cell>
          <cell r="B2174" t="str">
            <v>Dragagem de areia fina com draga de sucção e recalque - bomba de 746 kW e cortador de 110 kW - distância de recalque de 2.300 a 2.500 m</v>
          </cell>
          <cell r="C2174" t="str">
            <v>m³</v>
          </cell>
          <cell r="D2174"/>
        </row>
        <row r="2175">
          <cell r="A2175">
            <v>1917374</v>
          </cell>
          <cell r="B2175" t="str">
            <v>Dragagem de areia fina com draga de sucção e recalque - bomba de 746 kW e cortador de 110 kW - distância de recalque de</v>
          </cell>
          <cell r="C2175" t="str">
            <v>m³</v>
          </cell>
          <cell r="D2175"/>
        </row>
        <row r="2176">
          <cell r="A2176">
            <v>1917375</v>
          </cell>
          <cell r="B2176" t="str">
            <v>Dragagem de areia fina com draga de sucção e recalque - bomba de 746 kW e cortador de 110 kW - distância de recalque de 2.700 a 2.900 m</v>
          </cell>
          <cell r="C2176" t="str">
            <v>m³</v>
          </cell>
          <cell r="D2176"/>
        </row>
        <row r="2177">
          <cell r="A2177">
            <v>1917376</v>
          </cell>
          <cell r="B2177" t="str">
            <v>Dragagem de areia fina com draga de sucção e recalque - bomba de 746 kW e cortador de 110 kW - distância de recalque de 2.900 a 3.100 m</v>
          </cell>
          <cell r="C2177" t="str">
            <v>m³</v>
          </cell>
          <cell r="D2177"/>
        </row>
        <row r="2178">
          <cell r="A2178">
            <v>1917377</v>
          </cell>
          <cell r="B2178" t="str">
            <v>Dragagem de areia fina com draga de sucção e recalque - bomba de 746 kW e cortador de 110 kW - distância de recalque de 3.100 a 3.300 m</v>
          </cell>
          <cell r="C2178" t="str">
            <v>m³</v>
          </cell>
          <cell r="D2178"/>
        </row>
        <row r="2179">
          <cell r="A2179">
            <v>1917378</v>
          </cell>
          <cell r="B2179" t="str">
            <v>Dragagem de areia fina com draga de sucção e recalque - bomba de 746 kW e cortador de 110 kW - distância de recalque de 3.300 a 3.500 m</v>
          </cell>
          <cell r="C2179" t="str">
            <v>m³</v>
          </cell>
          <cell r="D2179"/>
        </row>
        <row r="2180">
          <cell r="A2180">
            <v>1917379</v>
          </cell>
          <cell r="B2180" t="str">
            <v>Dragagem de areia fina com draga de sucção e recalque - bomba de 746 kW e cortador de 110 kW - distância de recalque de 3.500 a 3.700 m</v>
          </cell>
          <cell r="C2180" t="str">
            <v>m³</v>
          </cell>
          <cell r="D2180"/>
        </row>
        <row r="2181">
          <cell r="A2181">
            <v>1917380</v>
          </cell>
          <cell r="B2181" t="str">
            <v>Dragagem de areia fina com draga de sucção e recalque - bomba de 746 kW e cortador de 110 kW - distância de recalque de 3.700 a 3.900 m</v>
          </cell>
          <cell r="C2181" t="str">
            <v>m³</v>
          </cell>
          <cell r="D2181"/>
        </row>
        <row r="2182">
          <cell r="A2182">
            <v>1917381</v>
          </cell>
          <cell r="B2182" t="str">
            <v>Dragagem de areia fina com draga de sucção e recalque - bomba de 746 kW e cortador de 110 kW - distância de recalque de 3.900 a 4.100 m</v>
          </cell>
          <cell r="C2182" t="str">
            <v>m³</v>
          </cell>
          <cell r="D2182"/>
        </row>
        <row r="2183">
          <cell r="A2183">
            <v>1917382</v>
          </cell>
          <cell r="B2183" t="str">
            <v>Dragagem de areia fina com draga de sucção e recalque - bomba de 746 kW e cortador de 110 kW - distância de recalque de 4.100 a 4.300</v>
          </cell>
          <cell r="C2183" t="str">
            <v>m³</v>
          </cell>
          <cell r="D2183"/>
        </row>
        <row r="2184">
          <cell r="A2184">
            <v>1917383</v>
          </cell>
          <cell r="B2184" t="str">
            <v>Dragagem de areia fina com draga de sucção e recalque - bomba de 746 kW e cortador de 110 kW - distância de recalque de 4.300 a 4.500 m</v>
          </cell>
          <cell r="C2184" t="str">
            <v>m³</v>
          </cell>
          <cell r="D2184"/>
        </row>
        <row r="2185">
          <cell r="A2185">
            <v>1917384</v>
          </cell>
          <cell r="B2185" t="str">
            <v>Dragagem de areia fina com draga de sucção e recalque - bomba de 746 kW e cortador de 110 kW - distância de recalque de 4.500 a 4.700 m</v>
          </cell>
          <cell r="C2185" t="str">
            <v>m³</v>
          </cell>
          <cell r="D2185"/>
        </row>
        <row r="2186">
          <cell r="A2186">
            <v>1917385</v>
          </cell>
          <cell r="B2186" t="str">
            <v>Dragagem de areia fina com draga de sucção e recalque - bomba de 746 kW e cortador de 110 kW - distância de recalque de 4.500 a 4.700 m</v>
          </cell>
          <cell r="C2186" t="str">
            <v>m³</v>
          </cell>
          <cell r="D2186"/>
        </row>
        <row r="2187">
          <cell r="A2187">
            <v>1917386</v>
          </cell>
          <cell r="B2187" t="str">
            <v>Dragagem de areia fina com draga de sucção e recalque - bomba de 746 kW e cortador de 110 kW - distância de recalque de 4.900 a 5.100 m</v>
          </cell>
          <cell r="C2187" t="str">
            <v>m³</v>
          </cell>
          <cell r="D2187"/>
        </row>
        <row r="2188">
          <cell r="A2188">
            <v>1917387</v>
          </cell>
          <cell r="B2188" t="str">
            <v>Dragagem de areia fina com draga de sucção e recalque - bomba de 746 kW e cortador de 110 kW - distância de recalque de 5.100 a 5.300 m</v>
          </cell>
          <cell r="C2188" t="str">
            <v>m³</v>
          </cell>
          <cell r="D2188"/>
        </row>
        <row r="2189">
          <cell r="A2189">
            <v>1917388</v>
          </cell>
          <cell r="B2189" t="str">
            <v>Dragagem de areia fina com draga de sucção e recalque - bomba de 746 kW e cortador de 110 kW - distância de recalque de 5.300 a 5.500 m</v>
          </cell>
          <cell r="C2189" t="str">
            <v>m³</v>
          </cell>
          <cell r="D2189"/>
        </row>
        <row r="2190">
          <cell r="A2190">
            <v>1917389</v>
          </cell>
          <cell r="B2190" t="str">
            <v>Dragagem de areia fina com draga de sucção e recalque - bomba de 746 kW e cortador de 110 kW - distância de recalque de 5.500 a 5.700 m</v>
          </cell>
          <cell r="C2190" t="str">
            <v>m³</v>
          </cell>
          <cell r="D2190"/>
        </row>
        <row r="2191">
          <cell r="A2191">
            <v>1917390</v>
          </cell>
          <cell r="B2191" t="str">
            <v>Dragagem de areia fina com draga de sucção e recalque - bomba de 746 kW e cortador de 110 kW - distância de recalque de 5.700 a 5.900 m</v>
          </cell>
          <cell r="C2191" t="str">
            <v>m³</v>
          </cell>
          <cell r="D2191"/>
        </row>
        <row r="2192">
          <cell r="A2192">
            <v>1917391</v>
          </cell>
          <cell r="B2192" t="str">
            <v>Dragagem de areia fina com draga de sucção e recalque - bomba de 746 kW e cortador de 110 kW - distância de recalque de 5.900 a 6.100 m</v>
          </cell>
          <cell r="C2192" t="str">
            <v>m³</v>
          </cell>
          <cell r="D2192"/>
        </row>
        <row r="2193">
          <cell r="A2193">
            <v>1917392</v>
          </cell>
          <cell r="B2193" t="str">
            <v>Dragagem de areia fina com draga de sucção e recalque - bomba de 746 kW e cortador de 110 kW - distância de recalque de 6.100 a 6.300 m</v>
          </cell>
          <cell r="C2193" t="str">
            <v>m³</v>
          </cell>
          <cell r="D2193"/>
        </row>
        <row r="2194">
          <cell r="A2194">
            <v>1917393</v>
          </cell>
          <cell r="B2194" t="str">
            <v>Dragagem de areia fina com draga de sucção e recalque - bomba de 746 kW e cortador de 110 kW - distância de recalque de 6.300 a 6.500 m</v>
          </cell>
          <cell r="C2194" t="str">
            <v>m³</v>
          </cell>
          <cell r="D2194"/>
        </row>
        <row r="2195">
          <cell r="A2195">
            <v>1917394</v>
          </cell>
          <cell r="B2195" t="str">
            <v>Dragagem de areia fina com draga de sucção e recalque - bomba de 746 kW e cortador de 110 kW - distância de recalque de 6.500 a 6.700 m</v>
          </cell>
          <cell r="C2195" t="str">
            <v>m³</v>
          </cell>
          <cell r="D2195"/>
        </row>
        <row r="2196">
          <cell r="A2196">
            <v>1917395</v>
          </cell>
          <cell r="B2196" t="str">
            <v>Dragagem de areia fina com draga de sucção e recalque - bomba de 746 kW e cortador de 110 kW - distância de recalque de 6.700 a 6.900 m</v>
          </cell>
          <cell r="C2196" t="str">
            <v>m³</v>
          </cell>
          <cell r="D2196"/>
        </row>
        <row r="2197">
          <cell r="A2197">
            <v>1917396</v>
          </cell>
          <cell r="B2197" t="str">
            <v>Dragagem de areia fina com draga de sucção e recalque - bomba de 746 kW e cortador de 110 kW - distância de recalque de 6.900 a 7.100 m</v>
          </cell>
          <cell r="C2197" t="str">
            <v>m³</v>
          </cell>
          <cell r="D2197"/>
        </row>
        <row r="2198">
          <cell r="A2198">
            <v>1917397</v>
          </cell>
          <cell r="B2198" t="str">
            <v>Dragagem de areia fina com draga de sucção e recalque - bomba de 746 kW e cortador de 110 kW - distância de recalque de 7.100 a 7.300 m</v>
          </cell>
          <cell r="C2198" t="str">
            <v>m³</v>
          </cell>
          <cell r="D2198"/>
        </row>
        <row r="2199">
          <cell r="A2199">
            <v>1917398</v>
          </cell>
          <cell r="B2199" t="str">
            <v>Dragagem de areia fina com draga de sucção e recalque - bomba de 746 kW e cortador de 110 kW - distância de recalque de 7.300 a 7.500 m</v>
          </cell>
          <cell r="C2199" t="str">
            <v>m³</v>
          </cell>
          <cell r="D2199"/>
        </row>
        <row r="2200">
          <cell r="A2200">
            <v>1917399</v>
          </cell>
          <cell r="B2200" t="str">
            <v>Dragagem de areia fina com draga de sucção e recalque - bomba de 746 kW e cortador de 110 kW - distância de recalque de 7.500 a 7.700 m</v>
          </cell>
          <cell r="C2200" t="str">
            <v>m³</v>
          </cell>
          <cell r="D2200"/>
        </row>
        <row r="2201">
          <cell r="A2201">
            <v>1917400</v>
          </cell>
          <cell r="B2201" t="str">
            <v>Dragagem de areia fina com draga de sucção e recalque - bomba de 746 kW e cortador de 110 kW - distância de recalque de 7.700 a 7.900 m</v>
          </cell>
          <cell r="C2201" t="str">
            <v>m³</v>
          </cell>
          <cell r="D2201"/>
        </row>
        <row r="2202">
          <cell r="A2202">
            <v>1917401</v>
          </cell>
          <cell r="B2202" t="str">
            <v>Dragagem de areia fina com draga de sucção e recalque - bomba de 746 kW e cortador de 110 kW - distância de recalque de 7.900 a 8.100 m</v>
          </cell>
          <cell r="C2202" t="str">
            <v>m³</v>
          </cell>
          <cell r="D2202"/>
        </row>
        <row r="2203">
          <cell r="A2203">
            <v>1917402</v>
          </cell>
          <cell r="B2203" t="str">
            <v>Dragagem de areia fina com draga de sucção e recalque - bomba de 746 kW e cortador de 110 kW - distância de recalque de 8.100 a 8.300 m</v>
          </cell>
          <cell r="C2203" t="str">
            <v>m³</v>
          </cell>
          <cell r="D2203"/>
        </row>
        <row r="2204">
          <cell r="A2204">
            <v>1917403</v>
          </cell>
          <cell r="B2204" t="str">
            <v>Dragagem de areia fina com draga de sucção e recalque - bomba de 746 kW e cortador de 110 kW - distância de recalque de 8.300 a 8.500 m</v>
          </cell>
          <cell r="C2204" t="str">
            <v>m³</v>
          </cell>
          <cell r="D2204"/>
        </row>
        <row r="2205">
          <cell r="A2205">
            <v>1917404</v>
          </cell>
          <cell r="B2205" t="str">
            <v>Dragagem de areia fina com draga de sucção e recalque - bomba de 746 kW e cortador de 110 kW - distância de recalque de 8.500 a 8.700 m</v>
          </cell>
          <cell r="C2205" t="str">
            <v>m³</v>
          </cell>
          <cell r="D2205"/>
        </row>
        <row r="2206">
          <cell r="A2206">
            <v>1917405</v>
          </cell>
          <cell r="B2206" t="str">
            <v>Dragagem de areia fina com draga de sucção e recalque - bomba de 746 kW e cortador de 110 kW - distância de recalque de 8.700 a 8.900 m</v>
          </cell>
          <cell r="C2206" t="str">
            <v>m³</v>
          </cell>
          <cell r="D2206"/>
        </row>
        <row r="2207">
          <cell r="A2207">
            <v>1917406</v>
          </cell>
          <cell r="B2207" t="str">
            <v>Dragagem de areia fina com draga de sucção e recalque - bomba de 746 kW e cortador de 110 kW - distância de recalque de 8.900 a 9.100 m</v>
          </cell>
          <cell r="C2207" t="str">
            <v>m³</v>
          </cell>
          <cell r="D2207"/>
        </row>
        <row r="2208">
          <cell r="A2208">
            <v>1917407</v>
          </cell>
          <cell r="B2208" t="str">
            <v>Dragagem de areia fina com draga de sucção e recalque - bomba de 746 kW e cortador de 110 kW - distância de recalque de 9.100 a 9.300 m</v>
          </cell>
          <cell r="C2208" t="str">
            <v>m³</v>
          </cell>
          <cell r="D2208"/>
        </row>
        <row r="2209">
          <cell r="A2209">
            <v>1917408</v>
          </cell>
          <cell r="B2209" t="str">
            <v>Dragagem de areia fina com draga de sucção e recalque - bomba de 746 kW e cortador de 110 kW - distância de recalque de 9.300 a 9.500 m</v>
          </cell>
          <cell r="C2209" t="str">
            <v>m³</v>
          </cell>
          <cell r="D2209"/>
        </row>
        <row r="2210">
          <cell r="A2210">
            <v>1917409</v>
          </cell>
          <cell r="B2210" t="str">
            <v>Dragagem de areia fina com draga de sucção e recalque - bomba de 746 kW e cortador de 110 kW - distância de recalque de 9.500 a 9.700 m</v>
          </cell>
          <cell r="C2210" t="str">
            <v>m³</v>
          </cell>
          <cell r="D2210"/>
        </row>
        <row r="2211">
          <cell r="A2211">
            <v>1917410</v>
          </cell>
          <cell r="B2211" t="str">
            <v>Dragagem de areia fina com draga de sucção e recalque - bomba de 746 kW e cortador de 110 kW - distância de recalque de 9.700 a 9.900 m</v>
          </cell>
          <cell r="C2211" t="str">
            <v>m³</v>
          </cell>
          <cell r="D2211"/>
        </row>
        <row r="2212">
          <cell r="A2212">
            <v>1917411</v>
          </cell>
          <cell r="B2212" t="str">
            <v>Dragagem de areia fina com draga de sucção e recalque - bomba de 746 kW e cortador de 110 kW - distância de recalque de 9.900 a 10.100 m</v>
          </cell>
          <cell r="C2212" t="str">
            <v>m³</v>
          </cell>
          <cell r="D2212"/>
        </row>
        <row r="2213">
          <cell r="A2213">
            <v>1917412</v>
          </cell>
          <cell r="B2213" t="str">
            <v>Dragagem de areia média com draga de sucção e recalque - bomba de 746 kW e cortador de 110 kW - distância de recalque de 500 a 700 m</v>
          </cell>
          <cell r="C2213" t="str">
            <v>m³</v>
          </cell>
          <cell r="D2213"/>
        </row>
        <row r="2214">
          <cell r="A2214">
            <v>1917413</v>
          </cell>
          <cell r="B2214" t="str">
            <v>Dragagem de areia média com draga de sucção e recalque - bomba de 746 kW e cortador de 110 kW - distância de recalque de 700 a 900 m</v>
          </cell>
          <cell r="C2214" t="str">
            <v>m³</v>
          </cell>
          <cell r="D2214"/>
        </row>
        <row r="2215">
          <cell r="A2215">
            <v>1917414</v>
          </cell>
          <cell r="B2215" t="str">
            <v>Dragagem de areia média com draga de sucção e recalque - bomba de 746 kW e cortador de 110 kW - distância de recalque de 900 a 1.100 m</v>
          </cell>
          <cell r="C2215" t="str">
            <v>m³</v>
          </cell>
          <cell r="D2215"/>
        </row>
        <row r="2216">
          <cell r="A2216">
            <v>1917415</v>
          </cell>
          <cell r="B2216" t="str">
            <v>Dragagem de areia média com draga de sucção e recalque - bomba de 746 kW e cortador de 110 kW - distância de recalque de 1.100 a 1.300 m</v>
          </cell>
          <cell r="C2216" t="str">
            <v>m³</v>
          </cell>
          <cell r="D2216"/>
        </row>
        <row r="2217">
          <cell r="A2217">
            <v>1917416</v>
          </cell>
          <cell r="B2217" t="str">
            <v>Dragagem de areia média com draga de sucção e recalque - bomba de 746 kW e cortador de 110 kW - distância de recalque de 1.300 a 1.500 m</v>
          </cell>
          <cell r="C2217" t="str">
            <v>m³</v>
          </cell>
          <cell r="D2217"/>
        </row>
        <row r="2218">
          <cell r="A2218">
            <v>1917417</v>
          </cell>
          <cell r="B2218" t="str">
            <v>Dragagem de areia média com draga de sucção e recalque - bomba de 746 kW e cortador de 110 kW - distância de recalque de 1.500 a 1.700 m</v>
          </cell>
          <cell r="C2218" t="str">
            <v>m³</v>
          </cell>
          <cell r="D2218"/>
        </row>
        <row r="2219">
          <cell r="A2219">
            <v>1917418</v>
          </cell>
          <cell r="B2219" t="str">
            <v>Dragagem de areia média com draga de sucção e recalque - bomba de 746 kW e cortador de 110 kW - distância de recalque de 1.700 a 1.900 m</v>
          </cell>
          <cell r="C2219" t="str">
            <v>m³</v>
          </cell>
          <cell r="D2219"/>
        </row>
        <row r="2220">
          <cell r="A2220">
            <v>1917419</v>
          </cell>
          <cell r="B2220" t="str">
            <v>Dragagem de areia média com draga de sucção e recalque - bomba de 746 kW e cortador de 110 kW - distância de recalque de 1.900 a 2.100 m</v>
          </cell>
          <cell r="C2220" t="str">
            <v>m³</v>
          </cell>
          <cell r="D2220"/>
        </row>
        <row r="2221">
          <cell r="A2221">
            <v>1917420</v>
          </cell>
          <cell r="B2221" t="str">
            <v>Dragagem de areia média com draga de sucção e recalque - bomba de 746 kW e cortador de 110 kW - distância de recalque de 2.100 a 2.300 m</v>
          </cell>
          <cell r="C2221" t="str">
            <v>m³</v>
          </cell>
          <cell r="D2221"/>
        </row>
        <row r="2222">
          <cell r="A2222">
            <v>1917421</v>
          </cell>
          <cell r="B2222" t="str">
            <v>Dragagem de areia média com draga de sucção e recalque - bomba de 746 kW e cortador de 110 kW - distância de recalque de 2.300 a 2.500 m</v>
          </cell>
          <cell r="C2222" t="str">
            <v>m³</v>
          </cell>
          <cell r="D2222"/>
        </row>
        <row r="2223">
          <cell r="A2223">
            <v>1917422</v>
          </cell>
          <cell r="B2223" t="str">
            <v>Dragagem de areia média com draga de sucção e recalque - bomba de 746 kW e cortador de 110 kW - distância de recalque de 2.500 a 2.700 m</v>
          </cell>
          <cell r="C2223" t="str">
            <v>m³</v>
          </cell>
          <cell r="D2223"/>
        </row>
        <row r="2224">
          <cell r="A2224">
            <v>1917423</v>
          </cell>
          <cell r="B2224" t="str">
            <v>Dragagem de areia média com draga de sucção e recalque - bomba de 746 kW e cortador de 110 kW - distância de recalque de 2.700 a 2.900 m</v>
          </cell>
          <cell r="C2224" t="str">
            <v>m³</v>
          </cell>
          <cell r="D2224"/>
        </row>
        <row r="2225">
          <cell r="A2225">
            <v>1917424</v>
          </cell>
          <cell r="B2225" t="str">
            <v>Dragagem de areia média com draga de sucção e recalque - bomba de 746 kW e cortador de 110 kW - distância de recalque de 2.900 a 3.100 m</v>
          </cell>
          <cell r="C2225" t="str">
            <v>m³</v>
          </cell>
          <cell r="D2225"/>
        </row>
        <row r="2226">
          <cell r="A2226">
            <v>1917425</v>
          </cell>
          <cell r="B2226" t="str">
            <v>Dragagem de areia média com draga de sucção e recalque - bomba de 746 kW e cortador de 110 kW - distância de recalque de 3.100 a 3.300 m</v>
          </cell>
          <cell r="C2226" t="str">
            <v>m³</v>
          </cell>
          <cell r="D2226"/>
        </row>
        <row r="2227">
          <cell r="A2227">
            <v>1917426</v>
          </cell>
          <cell r="B2227" t="str">
            <v>Dragagem de areia média com draga de sucção e recalque - bomba de 746 kW e cortador de 110 kW - distância de recalque de 3.300 a 3.500 m</v>
          </cell>
          <cell r="C2227" t="str">
            <v>m³</v>
          </cell>
          <cell r="D2227"/>
        </row>
        <row r="2228">
          <cell r="A2228">
            <v>1917427</v>
          </cell>
          <cell r="B2228" t="str">
            <v>Dragagem de areia média com draga de sucção e recalque - bomba de 746 kW e cortador de 110 kW - distância de recalque de 3.500 a 3.700 m</v>
          </cell>
          <cell r="C2228" t="str">
            <v>m³</v>
          </cell>
          <cell r="D2228"/>
        </row>
        <row r="2229">
          <cell r="A2229">
            <v>1917428</v>
          </cell>
          <cell r="B2229" t="str">
            <v>Dragagem de areia média com draga de sucção e recalque - bomba de 746 kW e cortador de 110 kW - distância de recalque de 3.700 a 3.900 m</v>
          </cell>
          <cell r="C2229" t="str">
            <v>m³</v>
          </cell>
          <cell r="D2229"/>
        </row>
        <row r="2230">
          <cell r="A2230">
            <v>1917429</v>
          </cell>
          <cell r="B2230" t="str">
            <v>Dragagem de areia média com draga de sucção e recalque - bomba de 746 kW e cortador de 110 kW - distância de recalque de 3.900 a 4.100 m</v>
          </cell>
          <cell r="C2230" t="str">
            <v>m³</v>
          </cell>
          <cell r="D2230"/>
        </row>
        <row r="2231">
          <cell r="A2231">
            <v>1917430</v>
          </cell>
          <cell r="B2231" t="str">
            <v>Dragagem de areia média com draga de sucção e recalque - bomba de 746 kW e cortador de 110 kW - distância de recalque de 4.100 a 4.300 m</v>
          </cell>
          <cell r="C2231" t="str">
            <v>m³</v>
          </cell>
          <cell r="D2231"/>
        </row>
        <row r="2232">
          <cell r="A2232">
            <v>1917431</v>
          </cell>
          <cell r="B2232" t="str">
            <v>Dragagem de areia média com draga de sucção e recalque - bomba de 746 kW e cortador de 110 kW - distância de recalque de 4.300 a 4.500 m</v>
          </cell>
          <cell r="C2232" t="str">
            <v>m³</v>
          </cell>
          <cell r="D2232"/>
        </row>
        <row r="2233">
          <cell r="A2233">
            <v>1917432</v>
          </cell>
          <cell r="B2233" t="str">
            <v>Dragagem de areia média com draga de sucção e recalque - bomba de 746 kW e cortador de 110 kW - distância de recalque de 4.500 a 4.700 m</v>
          </cell>
          <cell r="C2233" t="str">
            <v>m³</v>
          </cell>
          <cell r="D2233"/>
        </row>
        <row r="2234">
          <cell r="A2234">
            <v>1917433</v>
          </cell>
          <cell r="B2234" t="str">
            <v>Dragagem de areia média com draga de sucção e recalque - bomba de 746 kW e cortador de 110 kW - distância de recalque de 4.700 a 4.900 m</v>
          </cell>
          <cell r="C2234" t="str">
            <v>m³</v>
          </cell>
          <cell r="D2234"/>
        </row>
        <row r="2235">
          <cell r="A2235">
            <v>1917434</v>
          </cell>
          <cell r="B2235" t="str">
            <v>Dragagem de areia média com draga de sucção e recalque - bomba de 746 kW e cortador de 110 kW - distância de recalque de 4.900 a 5.100 m</v>
          </cell>
          <cell r="C2235" t="str">
            <v>m³</v>
          </cell>
          <cell r="D2235"/>
        </row>
        <row r="2236">
          <cell r="A2236">
            <v>1917435</v>
          </cell>
          <cell r="B2236" t="str">
            <v>Dragagem de areia média com draga de sucção e recalque - bomba de 746 kW e cortador de 110 kW - distância de recalque de 5.100 a 5.300 m</v>
          </cell>
          <cell r="C2236" t="str">
            <v>m³</v>
          </cell>
          <cell r="D2236"/>
        </row>
        <row r="2237">
          <cell r="A2237">
            <v>1917436</v>
          </cell>
          <cell r="B2237" t="str">
            <v>Dragagem de areia média com draga de sucção e recalque - bomba de 746 kW e cortador de 110 kW - distância de recalque de 5.300 a 5.500 m</v>
          </cell>
          <cell r="C2237" t="str">
            <v>m³</v>
          </cell>
          <cell r="D2237"/>
        </row>
        <row r="2238">
          <cell r="A2238">
            <v>1917437</v>
          </cell>
          <cell r="B2238" t="str">
            <v>Dragagem de areia média com draga de sucção e recalque - bomba de 746 kW e cortador de 110 kW - distância de recalque de 5.500 a 5.700 m</v>
          </cell>
          <cell r="C2238" t="str">
            <v>m³</v>
          </cell>
          <cell r="D2238"/>
        </row>
        <row r="2239">
          <cell r="A2239">
            <v>1917438</v>
          </cell>
          <cell r="B2239" t="str">
            <v>Dragagem de areia média com draga de sucção e recalque - bomba de 746 kW e cortador de 110 kW - distância de recalque de 5.700 a 5.900 m</v>
          </cell>
          <cell r="C2239" t="str">
            <v>m³</v>
          </cell>
          <cell r="D2239"/>
        </row>
        <row r="2240">
          <cell r="A2240">
            <v>1917439</v>
          </cell>
          <cell r="B2240" t="str">
            <v>Dragagem de areia média com draga de sucção e recalque - bomba de 746 kW e cortador de 110 kW - distância de recalque de 5.900 a 6.100 m</v>
          </cell>
          <cell r="C2240" t="str">
            <v>m³</v>
          </cell>
          <cell r="D2240"/>
        </row>
        <row r="2241">
          <cell r="A2241">
            <v>1917440</v>
          </cell>
          <cell r="B2241" t="str">
            <v>Dragagem de areia grossa com draga de sucção e recalque - bomba de 746 kW e cortador de 110 kW - distância de recalque de 500 a 700 m</v>
          </cell>
          <cell r="C2241" t="str">
            <v>m³</v>
          </cell>
          <cell r="D2241"/>
        </row>
        <row r="2242">
          <cell r="A2242">
            <v>1917441</v>
          </cell>
          <cell r="B2242" t="str">
            <v>Dragagem de areia grossa com draga de sucção e recalque - bomba de 746 kW e cortador de 110 kW - distância de recalque de 700 a 900 m</v>
          </cell>
          <cell r="C2242" t="str">
            <v>m³</v>
          </cell>
          <cell r="D2242"/>
        </row>
        <row r="2243">
          <cell r="A2243">
            <v>1917442</v>
          </cell>
          <cell r="B2243" t="str">
            <v>Dragagem de areia grossa com draga de sucção e recalque - bomba de 746 kW e cortador de 110 kW - distância de recalque de 900 a 1.100 m</v>
          </cell>
          <cell r="C2243" t="str">
            <v>m³</v>
          </cell>
          <cell r="D2243"/>
        </row>
        <row r="2244">
          <cell r="A2244">
            <v>1917443</v>
          </cell>
          <cell r="B2244" t="str">
            <v>Dragagem de areia grossa com draga de sucção e recalque - bomba de 746 kW e cortador de 110 kW - distância de recalque de 1.100 a 1.300 m</v>
          </cell>
          <cell r="C2244" t="str">
            <v>m³</v>
          </cell>
          <cell r="D2244"/>
        </row>
        <row r="2245">
          <cell r="A2245">
            <v>1917444</v>
          </cell>
          <cell r="B2245" t="str">
            <v>Dragagem de areia grossa com draga de sucção e recalque - bomba de 746 kW e cortador de 110 kW - distância de recalque de 1.300 a 1.500 m</v>
          </cell>
          <cell r="C2245" t="str">
            <v>m³</v>
          </cell>
          <cell r="D2245"/>
        </row>
        <row r="2246">
          <cell r="A2246">
            <v>1917445</v>
          </cell>
          <cell r="B2246" t="str">
            <v>Dragagem de areia grossa com draga de sucção e recalque - bomba de 746 kW e cortador de 110 kW - distância de recalque de 1.500 a 1.700 m</v>
          </cell>
          <cell r="C2246" t="str">
            <v>m³</v>
          </cell>
          <cell r="D2246"/>
        </row>
        <row r="2247">
          <cell r="A2247">
            <v>1917446</v>
          </cell>
          <cell r="B2247" t="str">
            <v>Dragagem de areia grossa com draga de sucção e recalque - bomba de 746 kW e cortador de 110 kW - distância de recalque de 1.700 a 1.900 m</v>
          </cell>
          <cell r="C2247" t="str">
            <v>m³</v>
          </cell>
          <cell r="D2247"/>
        </row>
        <row r="2248">
          <cell r="A2248">
            <v>1917447</v>
          </cell>
          <cell r="B2248" t="str">
            <v>Dragagem de areia grossa com draga de sucção e recalque - bomba de 746 kW e cortador de 110 kW - distância de recalque de 1.900 a 2.100 m</v>
          </cell>
          <cell r="C2248" t="str">
            <v>m³</v>
          </cell>
          <cell r="D2248"/>
        </row>
        <row r="2249">
          <cell r="A2249">
            <v>1917448</v>
          </cell>
          <cell r="B2249" t="str">
            <v>Dragagem de areia grossa com draga de sucção e recalque - bomba de 746 kW e cortador de 110 kW - distância de recalque de 2.100 a 2.300</v>
          </cell>
          <cell r="C2249" t="str">
            <v>m³</v>
          </cell>
          <cell r="D2249"/>
        </row>
        <row r="2250">
          <cell r="A2250">
            <v>1917449</v>
          </cell>
          <cell r="B2250" t="str">
            <v>Dragagem de areia grossa com draga de sucção e recalque - bomba de 746 kW e cortador de 110 kW - distância de recalque de 2.300 a 2.500 m</v>
          </cell>
          <cell r="C2250" t="str">
            <v>m³</v>
          </cell>
          <cell r="D2250"/>
        </row>
        <row r="2251">
          <cell r="A2251">
            <v>1917450</v>
          </cell>
          <cell r="B2251" t="str">
            <v>Dragagem de areia grossa com draga de sucção e recalque - bomba de 746 kW e cortador de 110 kW - distância de recalque de 2.500 a 2.700 m</v>
          </cell>
          <cell r="C2251" t="str">
            <v>m³</v>
          </cell>
          <cell r="D2251"/>
        </row>
        <row r="2252">
          <cell r="A2252">
            <v>1917451</v>
          </cell>
          <cell r="B2252" t="str">
            <v>Dragagem de areia grossa com draga de sucção e recalque - bomba de 746 kW e cortador de 110 kW - distância de recalque de 2.700 a 2.900 m</v>
          </cell>
          <cell r="C2252" t="str">
            <v>m³</v>
          </cell>
          <cell r="D2252"/>
        </row>
        <row r="2253">
          <cell r="A2253">
            <v>1917452</v>
          </cell>
          <cell r="B2253" t="str">
            <v>Dragagem de areia grossa com draga de sucção e recalque - bomba de 746 kW e cortador de 110 kW - distância de recalque de 2.900 a 3.100 m</v>
          </cell>
          <cell r="C2253" t="str">
            <v>m³</v>
          </cell>
          <cell r="D2253"/>
        </row>
        <row r="2254">
          <cell r="A2254">
            <v>1917453</v>
          </cell>
          <cell r="B2254" t="str">
            <v>Dragagem de areia grossa com draga de sucção e recalque - bomba de 746 kW e cortador de 110 kW - distância de recalque de 3.100 a 3.300 m</v>
          </cell>
          <cell r="C2254" t="str">
            <v>m³</v>
          </cell>
          <cell r="D2254"/>
        </row>
        <row r="2255">
          <cell r="A2255">
            <v>1917454</v>
          </cell>
          <cell r="B2255" t="str">
            <v>Dragagem de areia grossa com draga de sucção e recalque - bomba de 746 kW e cortador de 110 kW - distância de recalque de 3.300 a 3.500 m</v>
          </cell>
          <cell r="C2255" t="str">
            <v>m³</v>
          </cell>
          <cell r="D2255"/>
        </row>
        <row r="2256">
          <cell r="A2256">
            <v>1917455</v>
          </cell>
          <cell r="B2256" t="str">
            <v>Dragagem de areia grossa com draga de sucção e recalque - bomba de 746 kW e cortador de 110 kW - distância de recalque de 3.500 a 3.700 m</v>
          </cell>
          <cell r="C2256" t="str">
            <v>m³</v>
          </cell>
          <cell r="D2256"/>
        </row>
        <row r="2257">
          <cell r="A2257">
            <v>1917456</v>
          </cell>
          <cell r="B2257" t="str">
            <v>Dragagem de areia grossa com draga de sucção e recalque - bomba de 746 kW e cortador de 110 kW - distância de recalque de 3.700 a 3.900 m</v>
          </cell>
          <cell r="C2257" t="str">
            <v>m³</v>
          </cell>
          <cell r="D2257"/>
        </row>
        <row r="2258">
          <cell r="A2258">
            <v>1917457</v>
          </cell>
          <cell r="B2258" t="str">
            <v>Dragagem de areia grossa com draga de sucção e recalque - bomba de 746 kW e cortador de 110 kW - distância de recalque de 3.900 a 4.100 m</v>
          </cell>
          <cell r="C2258" t="str">
            <v>m³</v>
          </cell>
          <cell r="D2258"/>
        </row>
        <row r="2259">
          <cell r="A2259">
            <v>1917458</v>
          </cell>
          <cell r="B2259" t="str">
            <v>Dragagem de areia grossa com draga de sucção e recalque - bomba de 746 kW e cortador de 110 kW - distância de recalque de 4.100 a 4.300 m</v>
          </cell>
          <cell r="C2259" t="str">
            <v>m³</v>
          </cell>
          <cell r="D2259"/>
        </row>
        <row r="2260">
          <cell r="A2260">
            <v>1917459</v>
          </cell>
          <cell r="B2260" t="str">
            <v>Dragagem de areia grossa com draga de sucção e recalque - bomba de 746 kW e cortador de 110 kW - distância de recalque de 4.300 a 4.500 m</v>
          </cell>
          <cell r="C2260" t="str">
            <v>m³</v>
          </cell>
          <cell r="D2260"/>
        </row>
        <row r="2261">
          <cell r="A2261">
            <v>1917460</v>
          </cell>
          <cell r="B2261" t="str">
            <v>Dragagem de cascalho fino com draga de sucção e recalque - bomba de 746 kW e cortador de 110 kW - distância de recalque de 500 a 700 m</v>
          </cell>
          <cell r="C2261" t="str">
            <v>m³</v>
          </cell>
          <cell r="D2261"/>
        </row>
        <row r="2262">
          <cell r="A2262">
            <v>1917461</v>
          </cell>
          <cell r="B2262" t="str">
            <v>Dragagem de cascalho fino com draga de sucção e recalque - bomba de 746 kW e cortador de 110 kW - distância de recalque de 700 a 900 m</v>
          </cell>
          <cell r="C2262" t="str">
            <v>m³</v>
          </cell>
          <cell r="D2262"/>
        </row>
        <row r="2263">
          <cell r="A2263">
            <v>1917462</v>
          </cell>
          <cell r="B2263" t="str">
            <v>Dragagem de cascalho fino com draga de sucção e recalque - bomba de 746 kW e cortador de 110 kW - distância de recalque de 900 a 1.100 m</v>
          </cell>
          <cell r="C2263" t="str">
            <v>m³</v>
          </cell>
          <cell r="D2263"/>
        </row>
        <row r="2264">
          <cell r="A2264">
            <v>1917463</v>
          </cell>
          <cell r="B2264" t="str">
            <v>Dragagem de cascalho fino com draga de sucção e recalque - bomba de 746 kW e cortador de 110 kW - distância de recalque de 1.100 a 1.300 m</v>
          </cell>
          <cell r="C2264" t="str">
            <v>m³</v>
          </cell>
          <cell r="D2264"/>
        </row>
        <row r="2265">
          <cell r="A2265">
            <v>1917464</v>
          </cell>
          <cell r="B2265" t="str">
            <v>Dragagem de cascalho fino com draga de sucção e recalque - bomba de 746 kW e cortador de 110 kW - distância de recalque de 1.300 a 1.500 m</v>
          </cell>
          <cell r="C2265" t="str">
            <v>m³</v>
          </cell>
          <cell r="D2265"/>
        </row>
        <row r="2266">
          <cell r="A2266">
            <v>1917465</v>
          </cell>
          <cell r="B2266" t="str">
            <v>Dragagem de cascalho fino com draga de sucção e recalque - bomba de 746 kW e cortador de 110 kW - distância de recalque de 1.500 a 1.700 m</v>
          </cell>
          <cell r="C2266" t="str">
            <v>m³</v>
          </cell>
          <cell r="D2266"/>
        </row>
        <row r="2267">
          <cell r="A2267">
            <v>1917466</v>
          </cell>
          <cell r="B2267" t="str">
            <v>Dragagem de cascalho fino com draga de sucção e recalque - bomba de 746 kW e cortador de 110 kW - distância de recalque de 1.700 a 1.900 m</v>
          </cell>
          <cell r="C2267" t="str">
            <v>m³</v>
          </cell>
          <cell r="D2267"/>
        </row>
        <row r="2268">
          <cell r="A2268">
            <v>1917467</v>
          </cell>
          <cell r="B2268" t="str">
            <v>Dragagem de cascalho fino com draga de sucção e recalque - bomba de 746 kW e cortador de 110 kW - distância de recalque de 1.900 a 2.100 m</v>
          </cell>
          <cell r="C2268" t="str">
            <v>m³</v>
          </cell>
          <cell r="D2268"/>
        </row>
        <row r="2269">
          <cell r="A2269">
            <v>1917468</v>
          </cell>
          <cell r="B2269" t="str">
            <v>Dragagem de cascalho fino com draga de sucção e recalque - bomba de 746 kW e cortador de 110 kW - distância de recalque de 2.100 a 2.300 m</v>
          </cell>
          <cell r="C2269" t="str">
            <v>m³</v>
          </cell>
          <cell r="D2269"/>
        </row>
        <row r="2270">
          <cell r="A2270">
            <v>1917469</v>
          </cell>
          <cell r="B2270" t="str">
            <v>Dragagem de cascalho fino com draga de sucção e recalque - bomba de 746 kW e cortador de 110 kW - distância de recalque de 2.300 a 2.500 m</v>
          </cell>
          <cell r="C2270" t="str">
            <v>m³</v>
          </cell>
          <cell r="D2270"/>
        </row>
        <row r="2271">
          <cell r="A2271">
            <v>1917470</v>
          </cell>
          <cell r="B2271" t="str">
            <v>Dragagem de cascalho fino com draga de sucção e recalque - bomba de 746 kW e cortador de 110 kW - distância de recalque de 2.500 a 2.700 m</v>
          </cell>
          <cell r="C2271" t="str">
            <v>m³</v>
          </cell>
          <cell r="D2271"/>
        </row>
        <row r="2272">
          <cell r="A2272">
            <v>1917471</v>
          </cell>
          <cell r="B2272" t="str">
            <v>Dragagem de cascalho fino com draga de sucção e recalque - bomba de 746 kW e cortador de 110 kW - distância de recalque de 2.700 a 2.900 m</v>
          </cell>
          <cell r="C2272" t="str">
            <v>m³</v>
          </cell>
          <cell r="D2272"/>
        </row>
        <row r="2273">
          <cell r="A2273">
            <v>1917472</v>
          </cell>
          <cell r="B2273" t="str">
            <v>Dragagem de cascalho fino com draga de sucção e recalque - bomba de 746 kW e cortador de 110 kW - distância de recalque de 2.900 a 3.100 m</v>
          </cell>
          <cell r="C2273" t="str">
            <v>m³</v>
          </cell>
          <cell r="D2273"/>
        </row>
        <row r="2274">
          <cell r="A2274">
            <v>1917473</v>
          </cell>
          <cell r="B2274" t="str">
            <v>Dragagem de cascalho com draga de sucção e recalque - bomba de 746 kW e cortador de 110 kW - distância de recalque de 500 a 700 m</v>
          </cell>
          <cell r="C2274" t="str">
            <v>m³</v>
          </cell>
          <cell r="D2274"/>
        </row>
        <row r="2275">
          <cell r="A2275">
            <v>1917474</v>
          </cell>
          <cell r="B2275" t="str">
            <v>Dragagem de cascalho com draga de sucção e recalque - bomba de 746 kW e cortador de 110 kW - distância de recalque de 700 a 900 m</v>
          </cell>
          <cell r="C2275" t="str">
            <v>m³</v>
          </cell>
          <cell r="D2275"/>
        </row>
        <row r="2276">
          <cell r="A2276">
            <v>1917475</v>
          </cell>
          <cell r="B2276" t="str">
            <v>Dragagem de cascalho com draga de sucção e recalque - bomba de 746 kW e cortador de 110 kW - distância de recalque de 900 a 1.100 m</v>
          </cell>
          <cell r="C2276" t="str">
            <v>m³</v>
          </cell>
          <cell r="D2276"/>
        </row>
        <row r="2277">
          <cell r="A2277">
            <v>1917476</v>
          </cell>
          <cell r="B2277" t="str">
            <v>Dragagem de cascalho com draga de sucção e recalque - bomba de 746 kW e cortador de 110 kW - distância de recalque de 1.100 a 1.300 m</v>
          </cell>
          <cell r="C2277" t="str">
            <v>m³</v>
          </cell>
          <cell r="D2277"/>
        </row>
        <row r="2278">
          <cell r="A2278">
            <v>1917477</v>
          </cell>
          <cell r="B2278" t="str">
            <v>Dragagem de cascalho com draga de sucção e recalque - bomba de 746 kW e cortador de 110 kW - distância de recalque de 1.300 a 1.500 m</v>
          </cell>
          <cell r="C2278" t="str">
            <v>m³</v>
          </cell>
          <cell r="D2278"/>
        </row>
        <row r="2279">
          <cell r="A2279">
            <v>1917478</v>
          </cell>
          <cell r="B2279" t="str">
            <v>Dragagem de cascalho com draga de sucção e recalque - bomba de 746 kW e cortador de 110 kW - distância de recalque de 1.500 a 1.700 m</v>
          </cell>
          <cell r="C2279" t="str">
            <v>m³</v>
          </cell>
          <cell r="D2279"/>
        </row>
        <row r="2280">
          <cell r="A2280">
            <v>1917479</v>
          </cell>
          <cell r="B2280" t="str">
            <v>Dragagem de cascalho com draga de sucção e recalque - bomba de 746 kW e cortador de 110 kW - distância de recalque de 1.700 a 1.900 m</v>
          </cell>
          <cell r="C2280" t="str">
            <v>m³</v>
          </cell>
          <cell r="D2280"/>
        </row>
        <row r="2281">
          <cell r="A2281">
            <v>1917480</v>
          </cell>
          <cell r="B2281" t="str">
            <v>Dragagem de areia fina com draga de sucção e recalque - bomba de 1.350 kW e cortador de 170 kW - distância de recalque de 500 a 700 m</v>
          </cell>
          <cell r="C2281" t="str">
            <v>m³</v>
          </cell>
          <cell r="D2281"/>
        </row>
        <row r="2282">
          <cell r="A2282">
            <v>1917481</v>
          </cell>
          <cell r="B2282" t="str">
            <v>Dragagem de areia fina com draga de sucção e recalque - bomba de 1.350 kW e cortador de 170 kW - distância de recalque de 700 a 900 m</v>
          </cell>
          <cell r="C2282" t="str">
            <v>m³</v>
          </cell>
          <cell r="D2282"/>
        </row>
        <row r="2283">
          <cell r="A2283">
            <v>1917482</v>
          </cell>
          <cell r="B2283" t="str">
            <v>Dragagem de areia fina com draga de sucção e recalque - bomba de 1.350 kW e cortador de 170 kW - distância de recalque de 900 a 1.100 m</v>
          </cell>
          <cell r="C2283" t="str">
            <v>m³</v>
          </cell>
          <cell r="D2283"/>
        </row>
        <row r="2284">
          <cell r="A2284">
            <v>1917483</v>
          </cell>
          <cell r="B2284" t="str">
            <v>Dragagem de areia fina com draga de sucção e recalque - bomba de 1.350 kW e cortador de 170 kW - distância de recalque de 1.100 a 1.300 m</v>
          </cell>
          <cell r="C2284" t="str">
            <v>m³</v>
          </cell>
          <cell r="D2284"/>
        </row>
        <row r="2285">
          <cell r="A2285">
            <v>1917484</v>
          </cell>
          <cell r="B2285" t="str">
            <v>Dragagem de areia fina com draga de sucção e recalque - bomba de 1.350 kW e cortador de 170 kW - distância de recalque de 1.300 a 1.500 m</v>
          </cell>
          <cell r="C2285" t="str">
            <v>m³</v>
          </cell>
          <cell r="D2285"/>
        </row>
        <row r="2286">
          <cell r="A2286">
            <v>1917485</v>
          </cell>
          <cell r="B2286" t="str">
            <v>Dragagem de areia fina com draga de sucção e recalque - bomba de 1.350 kW e cortador de 170 kW - distância de recalque de 1.500 a 1.700 m</v>
          </cell>
          <cell r="C2286" t="str">
            <v>m³</v>
          </cell>
          <cell r="D2286"/>
        </row>
        <row r="2287">
          <cell r="A2287">
            <v>1917486</v>
          </cell>
          <cell r="B2287" t="str">
            <v>Dragagem de areia fina com draga de sucção e recalque - bomba de 1.350 kW e cortador de 170 kW - distância de recalque de 1.700 a 1.900 m</v>
          </cell>
          <cell r="C2287" t="str">
            <v>m³</v>
          </cell>
          <cell r="D2287"/>
        </row>
        <row r="2288">
          <cell r="A2288">
            <v>1917487</v>
          </cell>
          <cell r="B2288" t="str">
            <v>Dragagem de areia fina com draga de sucção e recalque - bomba de 1.350 kW e cortador de 170 kW - distância de recalque de 1.900 a 2.100 m</v>
          </cell>
          <cell r="C2288" t="str">
            <v>m³</v>
          </cell>
          <cell r="D2288"/>
        </row>
        <row r="2289">
          <cell r="A2289">
            <v>1917488</v>
          </cell>
          <cell r="B2289" t="str">
            <v>Dragagem de areia fina com draga de sucção e recalque - bomba de 1.350 kW e cortador de 170 kW - distância de recalque de 2.100 a 2.300 m</v>
          </cell>
          <cell r="C2289" t="str">
            <v>m³</v>
          </cell>
          <cell r="D2289"/>
        </row>
        <row r="2290">
          <cell r="A2290">
            <v>1917489</v>
          </cell>
          <cell r="B2290" t="str">
            <v>Dragagem de areia fina com draga de sucção e recalque - bomba de 1.350 kW e cortador de 170 kW - distância de recalque de 2.300 a 2.500 m</v>
          </cell>
          <cell r="C2290" t="str">
            <v>m³</v>
          </cell>
          <cell r="D2290"/>
        </row>
        <row r="2291">
          <cell r="A2291">
            <v>1917490</v>
          </cell>
          <cell r="B2291" t="str">
            <v>Dragagem de areia fina com draga de sucção e recalque - bomba de 1.350 kW e cortador de 170 kW - distância de recalque de 2.500 a 2.700 m</v>
          </cell>
          <cell r="C2291" t="str">
            <v>m³</v>
          </cell>
          <cell r="D2291"/>
        </row>
        <row r="2292">
          <cell r="A2292">
            <v>1917491</v>
          </cell>
          <cell r="B2292" t="str">
            <v>Dragagem de areia fina com draga de sucção e recalque - bomba de 1.350 kW e cortador de 170 kW - distância de recalque de 2.700 a 2.900 m</v>
          </cell>
          <cell r="C2292" t="str">
            <v>m³</v>
          </cell>
          <cell r="D2292"/>
        </row>
        <row r="2293">
          <cell r="A2293">
            <v>1917492</v>
          </cell>
          <cell r="B2293" t="str">
            <v>Dragagem de areia fina com draga de sucção e recalque - bomba de 1.350 kW e cortador de 170 kW - distância de recalque de 2.900 a 3.100 m</v>
          </cell>
          <cell r="C2293" t="str">
            <v>m³</v>
          </cell>
          <cell r="D2293"/>
        </row>
        <row r="2294">
          <cell r="A2294">
            <v>1917493</v>
          </cell>
          <cell r="B2294" t="str">
            <v>Dragagem de areia fina com draga de sucção e recalque - bomba de 1.350 kW e cortador de 170 kW - distância de recalque de 3.100 a 3.300 m</v>
          </cell>
          <cell r="C2294" t="str">
            <v>m³</v>
          </cell>
          <cell r="D2294"/>
        </row>
        <row r="2295">
          <cell r="A2295">
            <v>1917494</v>
          </cell>
          <cell r="B2295" t="str">
            <v>Dragagem de areia fina com draga de sucção e recalque - bomba de 1.350 kW e cortador de 170 kW - distância de recalque de 3.300 a 3.500 m</v>
          </cell>
          <cell r="C2295" t="str">
            <v>m³</v>
          </cell>
          <cell r="D2295"/>
        </row>
        <row r="2296">
          <cell r="A2296">
            <v>1917495</v>
          </cell>
          <cell r="B2296" t="str">
            <v>Dragagem de areia fina com draga de sucção e recalque - bomba de 1.350 kW e cortador de 170 kW - distância de recalque de 3.500 a 3.700 m</v>
          </cell>
          <cell r="C2296" t="str">
            <v>m³</v>
          </cell>
          <cell r="D2296"/>
        </row>
        <row r="2297">
          <cell r="A2297">
            <v>1917496</v>
          </cell>
          <cell r="B2297" t="str">
            <v>Dragagem de areia fina com draga de sucção e recalque - bomba de 1.350 kW e cortador de 170 kW - distância de recalque de 3.700 a 3.900 m</v>
          </cell>
          <cell r="C2297" t="str">
            <v>m³</v>
          </cell>
          <cell r="D2297"/>
        </row>
        <row r="2298">
          <cell r="A2298">
            <v>1917497</v>
          </cell>
          <cell r="B2298" t="str">
            <v>Dragagem de areia fina com draga de sucção e recalque - bomba de 1.350 kW e cortador de 170 kW - distância de recalque de 3.900 a 4.100 m</v>
          </cell>
          <cell r="C2298" t="str">
            <v>m³</v>
          </cell>
          <cell r="D2298"/>
        </row>
        <row r="2299">
          <cell r="A2299">
            <v>1917498</v>
          </cell>
          <cell r="B2299" t="str">
            <v>Dragagem de areia fina com draga de sucção e recalque - bomba de 1.350 kW e cortador de 170 kW - distância de recalque de 4.100 a 4.300 m</v>
          </cell>
          <cell r="C2299" t="str">
            <v>m³</v>
          </cell>
          <cell r="D2299"/>
        </row>
        <row r="2300">
          <cell r="A2300">
            <v>1917499</v>
          </cell>
          <cell r="B2300" t="str">
            <v>Dragagem de areia fina com draga de sucção e recalque - bomba de 1.350 kW e cortador de 170 kW - distância de recalque de 4.300 a 4.500 m</v>
          </cell>
          <cell r="C2300" t="str">
            <v>m³</v>
          </cell>
          <cell r="D2300"/>
        </row>
        <row r="2301">
          <cell r="A2301">
            <v>1917500</v>
          </cell>
          <cell r="B2301" t="str">
            <v>Dragagem de areia fina com draga de sucção e recalque - bomba de 1.350 kW e cortador de 170 kW - distância de recalque de 4.500 a 4.700 m</v>
          </cell>
          <cell r="C2301" t="str">
            <v>m³</v>
          </cell>
          <cell r="D2301"/>
        </row>
        <row r="2302">
          <cell r="A2302">
            <v>1917501</v>
          </cell>
          <cell r="B2302" t="str">
            <v>Dragagem de areia fina com draga de sucção e recalque - bomba de 1.350 kW e cortador de 170 kW - distância de recalque de 4.700 a 4.900 m</v>
          </cell>
          <cell r="C2302" t="str">
            <v>m³</v>
          </cell>
          <cell r="D2302"/>
        </row>
        <row r="2303">
          <cell r="A2303">
            <v>1917502</v>
          </cell>
          <cell r="B2303" t="str">
            <v>Dragagem de areia fina com draga de sucção e recalque - bomba de 1.350 kW e cortador de 170 kW - distância de recalque de 4.900 a 5.100 m</v>
          </cell>
          <cell r="C2303" t="str">
            <v>m³</v>
          </cell>
          <cell r="D2303"/>
        </row>
        <row r="2304">
          <cell r="A2304">
            <v>1917503</v>
          </cell>
          <cell r="B2304" t="str">
            <v>Dragagem de areia fina com draga de sucção e recalque - bomba de 1.350 kW e cortador de 170 kW - distância de recalque de 5.100 a 5.300 m</v>
          </cell>
          <cell r="C2304" t="str">
            <v>m³</v>
          </cell>
          <cell r="D2304"/>
        </row>
        <row r="2305">
          <cell r="A2305">
            <v>1917504</v>
          </cell>
          <cell r="B2305" t="str">
            <v>Dragagem de areia fina com draga de sucção e recalque - bomba de 1.350 kW e cortador de 170 kW - distância de recalque de 5.300 a 5.500 m</v>
          </cell>
          <cell r="C2305" t="str">
            <v>m³</v>
          </cell>
          <cell r="D2305"/>
        </row>
        <row r="2306">
          <cell r="A2306">
            <v>1917505</v>
          </cell>
          <cell r="B2306" t="str">
            <v>Dragagem de areia fina com draga de sucção e recalque - bomba de 1.350 kW e cortador de 170 kW - distância de recalque de 5.500 a 5.700 m</v>
          </cell>
          <cell r="C2306" t="str">
            <v>m³</v>
          </cell>
          <cell r="D2306"/>
        </row>
        <row r="2307">
          <cell r="A2307">
            <v>1917506</v>
          </cell>
          <cell r="B2307" t="str">
            <v>Dragagem de areia fina com draga de sucção e recalque - bomba de 1.350 kW e cortador de 170 kW - distância de recalque de 5.700 a 5.900 m</v>
          </cell>
          <cell r="C2307" t="str">
            <v>m³</v>
          </cell>
          <cell r="D2307"/>
        </row>
        <row r="2308">
          <cell r="A2308">
            <v>1917507</v>
          </cell>
          <cell r="B2308" t="str">
            <v>Dragagem de areia fina com draga de sucção e recalque - bomba de 1.350 kW e cortador de 170 kW - distância de recalque de 5.900 a 6.100 m</v>
          </cell>
          <cell r="C2308" t="str">
            <v>m³</v>
          </cell>
          <cell r="D2308"/>
        </row>
        <row r="2309">
          <cell r="A2309">
            <v>1917508</v>
          </cell>
          <cell r="B2309" t="str">
            <v>Dragagem de areia fina com draga de sucção e recalque - bomba de 1.350 kW e cortador de 170 kW - distância de recalque de 6.100 a 6.300 m</v>
          </cell>
          <cell r="C2309" t="str">
            <v>m³</v>
          </cell>
          <cell r="D2309"/>
        </row>
        <row r="2310">
          <cell r="A2310">
            <v>1917509</v>
          </cell>
          <cell r="B2310" t="str">
            <v>Dragagem de areia fina com draga de sucção e recalque - bomba de 1.350 kW e cortador de 170 kW - distância de recalque de 6.300 a 6.500 m</v>
          </cell>
          <cell r="C2310" t="str">
            <v>m³</v>
          </cell>
          <cell r="D2310"/>
        </row>
        <row r="2311">
          <cell r="A2311">
            <v>1917510</v>
          </cell>
          <cell r="B2311" t="str">
            <v>Dragagem de areia fina com draga de sucção e recalque - bomba de 1.350 kW e cortador de 170 kW - distância de recalque de 6.500 a 6.700 m</v>
          </cell>
          <cell r="C2311" t="str">
            <v>m³</v>
          </cell>
          <cell r="D2311"/>
        </row>
        <row r="2312">
          <cell r="A2312">
            <v>1917511</v>
          </cell>
          <cell r="B2312" t="str">
            <v>Dragagem de areia fina com draga de sucção e recalque - bomba de 1.350 kW e cortador de 170 kW - distância de recalque de 6.700 a 6.900 m</v>
          </cell>
          <cell r="C2312" t="str">
            <v>m³</v>
          </cell>
          <cell r="D2312"/>
        </row>
        <row r="2313">
          <cell r="A2313">
            <v>1917512</v>
          </cell>
          <cell r="B2313" t="str">
            <v>Dragagem de areia fina com draga de sucção e recalque - bomba de 1.350 kW e cortador de 170 kW - distância de recalque de 6.900 a 7.100 m</v>
          </cell>
          <cell r="C2313" t="str">
            <v>m³</v>
          </cell>
          <cell r="D2313"/>
        </row>
        <row r="2314">
          <cell r="A2314">
            <v>1917513</v>
          </cell>
          <cell r="B2314" t="str">
            <v>Dragagem de areia fina com draga de sucção e recalque - bomba de 1.350 kW e cortador de 170 kW - distância de recalque de 7.100 a 7.300 m</v>
          </cell>
          <cell r="C2314" t="str">
            <v>m³</v>
          </cell>
          <cell r="D2314"/>
        </row>
        <row r="2315">
          <cell r="A2315">
            <v>1917514</v>
          </cell>
          <cell r="B2315" t="str">
            <v>Dragagem de areia fina com draga de sucção e recalque - bomba de 1.350 kW e cortador de 170 kW - distância de recalque de 7.300 a 7.500 m</v>
          </cell>
          <cell r="C2315" t="str">
            <v>m³</v>
          </cell>
          <cell r="D2315"/>
        </row>
        <row r="2316">
          <cell r="A2316">
            <v>1917515</v>
          </cell>
          <cell r="B2316" t="str">
            <v>Dragagem de areia fina com draga de sucção e recalque - bomba de 1.350 kW e cortador de 170 kW - distância de recalque de 7.500 a 7.700 m</v>
          </cell>
          <cell r="C2316" t="str">
            <v>m³</v>
          </cell>
          <cell r="D2316"/>
        </row>
        <row r="2317">
          <cell r="A2317">
            <v>1917516</v>
          </cell>
          <cell r="B2317" t="str">
            <v>Dragagem de areia fina com draga de sucção e recalque - bomba de 1.350 kW e cortador de 170 kW - distância de recalque de 7.700 a 7.900 m</v>
          </cell>
          <cell r="C2317" t="str">
            <v>m³</v>
          </cell>
          <cell r="D2317"/>
        </row>
        <row r="2318">
          <cell r="A2318">
            <v>1917517</v>
          </cell>
          <cell r="B2318" t="str">
            <v>Dragagem de areia fina com draga de sucção e recalque - bomba de 1.350 kW e cortador de 170 kW - distância de recalque de 7.900 a 8.100 m</v>
          </cell>
          <cell r="C2318" t="str">
            <v>m³</v>
          </cell>
          <cell r="D2318"/>
        </row>
        <row r="2319">
          <cell r="A2319">
            <v>1917518</v>
          </cell>
          <cell r="B2319" t="str">
            <v>Dragagem de areia fina com draga de sucção e recalque - bomba de 1.350 kW e cortador de 170 kW - distância de recalque de 8.100 a 8.300 m</v>
          </cell>
          <cell r="C2319" t="str">
            <v>m³</v>
          </cell>
          <cell r="D2319"/>
        </row>
        <row r="2320">
          <cell r="A2320">
            <v>1917519</v>
          </cell>
          <cell r="B2320" t="str">
            <v>Dragagem de areia fina com draga de sucção e recalque - bomba de 1.350 kW e cortador de 170 kW - distância de recalque de 8.300 a 8.500 m</v>
          </cell>
          <cell r="C2320" t="str">
            <v>m³</v>
          </cell>
          <cell r="D2320"/>
        </row>
        <row r="2321">
          <cell r="A2321">
            <v>1917520</v>
          </cell>
          <cell r="B2321" t="str">
            <v>Dragagem de areia fina com draga de sucção e recalque - bomba de 1.350 kW e cortador de 170 kW - distância de recalque de 8.500 a 8.700 m</v>
          </cell>
          <cell r="C2321" t="str">
            <v>m³</v>
          </cell>
          <cell r="D2321"/>
        </row>
        <row r="2322">
          <cell r="A2322">
            <v>1917521</v>
          </cell>
          <cell r="B2322" t="str">
            <v>Dragagem de areia fina com draga de sucção e recalque - bomba de 1.350 kW e cortador de 170 kW - distância de recalque de 8.700 a 8.900 m</v>
          </cell>
          <cell r="C2322" t="str">
            <v>m³</v>
          </cell>
          <cell r="D2322"/>
        </row>
        <row r="2323">
          <cell r="A2323">
            <v>1917522</v>
          </cell>
          <cell r="B2323" t="str">
            <v>Dragagem de areia fina com draga de sucção e recalque - bomba de 1.350 kW e cortador de 170 kW - distância de recalque de 8.900 a 9.100 m</v>
          </cell>
          <cell r="C2323" t="str">
            <v>m³</v>
          </cell>
          <cell r="D2323"/>
        </row>
        <row r="2324">
          <cell r="A2324">
            <v>1917523</v>
          </cell>
          <cell r="B2324" t="str">
            <v>Dragagem de areia fina com draga de sucção e recalque - bomba de 1.350 kW e cortador de 170 kW - distância de recalque de 9.100 a 9.300 m</v>
          </cell>
          <cell r="C2324" t="str">
            <v>m³</v>
          </cell>
          <cell r="D2324"/>
        </row>
        <row r="2325">
          <cell r="A2325">
            <v>1917524</v>
          </cell>
          <cell r="B2325" t="str">
            <v>Dragagem de areia fina com draga de sucção e recalque - bomba de 1.350 kW e cortador de 170 kW - distância de recalque de 9.300 a 9.500 m</v>
          </cell>
          <cell r="C2325" t="str">
            <v>m³</v>
          </cell>
          <cell r="D2325"/>
        </row>
        <row r="2326">
          <cell r="A2326">
            <v>1917525</v>
          </cell>
          <cell r="B2326" t="str">
            <v>Dragagem de areia fina com draga de sucção e recalque - bomba de 1.350 kW e cortador de 170 kW - distância de recalque de 9.500 a 9.700 m</v>
          </cell>
          <cell r="C2326" t="str">
            <v>m³</v>
          </cell>
          <cell r="D2326"/>
        </row>
        <row r="2327">
          <cell r="A2327">
            <v>1917526</v>
          </cell>
          <cell r="B2327" t="str">
            <v>Dragagem de areia fina com draga de sucção e recalque - bomba de 1.350 kW e cortador de 170 kW - distância de recalque de 9.700 a 9.900 m</v>
          </cell>
          <cell r="C2327" t="str">
            <v>m³</v>
          </cell>
          <cell r="D2327"/>
        </row>
        <row r="2328">
          <cell r="A2328">
            <v>1917527</v>
          </cell>
          <cell r="B2328" t="str">
            <v>Dragagem de areia fina com draga de sucção e recalque - bomba de 1.350 kW e cortador de 170 kW - distância de recalque de 9.900 a 10.100 m</v>
          </cell>
          <cell r="C2328" t="str">
            <v>m³</v>
          </cell>
          <cell r="D2328"/>
        </row>
        <row r="2329">
          <cell r="A2329">
            <v>1917528</v>
          </cell>
          <cell r="B2329" t="str">
            <v>Dragagem de areia fina com draga de sucção e recalque - bomba de 1.350 kW e cortador de 170 kW - distância de recalque de 10.100 a 10.300 m</v>
          </cell>
          <cell r="C2329" t="str">
            <v>m³</v>
          </cell>
          <cell r="D2329"/>
        </row>
        <row r="2330">
          <cell r="A2330">
            <v>1917529</v>
          </cell>
          <cell r="B2330" t="str">
            <v>Dragagem de areia fina com draga de sucção e recalque - bomba de 1.350 kW e cortador de 170 kW - distância de recalque de 10.300 a 10.500 m</v>
          </cell>
          <cell r="C2330" t="str">
            <v>m³</v>
          </cell>
          <cell r="D2330"/>
        </row>
        <row r="2331">
          <cell r="A2331">
            <v>1917530</v>
          </cell>
          <cell r="B2331" t="str">
            <v>Dragagem de areia fina com draga de sucção e recalque - bomba de 1.350 kW e cortador de 170 kW - distância de recalque de 10.500 a 10.700 m</v>
          </cell>
          <cell r="C2331" t="str">
            <v>m³</v>
          </cell>
          <cell r="D2331"/>
        </row>
        <row r="2332">
          <cell r="A2332">
            <v>1917531</v>
          </cell>
          <cell r="B2332" t="str">
            <v>Dragagem de areia fina com draga de sucção e recalque - bomba de 1.350 kW e cortador de 170 kW - distância de recalque de 10.700 a 10.900 m</v>
          </cell>
          <cell r="C2332" t="str">
            <v>m³</v>
          </cell>
          <cell r="D2332"/>
        </row>
        <row r="2333">
          <cell r="A2333">
            <v>1917532</v>
          </cell>
          <cell r="B2333" t="str">
            <v>Dragagem de areia fina com draga de sucção e recalque - bomba de 1.350 kW e cortador de 170 kW - distância de recalque de 10.900 a 11.100 m</v>
          </cell>
          <cell r="C2333" t="str">
            <v>m³</v>
          </cell>
          <cell r="D2333"/>
        </row>
        <row r="2334">
          <cell r="A2334">
            <v>1917533</v>
          </cell>
          <cell r="B2334" t="str">
            <v>Dragagem de areia fina com draga de sucção e recalque - bomba de 1.350 kW e cortador de 170 kW - distância de recalque de 11.100 a 11.300 m</v>
          </cell>
          <cell r="C2334" t="str">
            <v>m³</v>
          </cell>
          <cell r="D2334"/>
        </row>
        <row r="2335">
          <cell r="A2335">
            <v>1917534</v>
          </cell>
          <cell r="B2335" t="str">
            <v>Dragagem de areia fina com draga de sucção e recalque - bomba de 1.350 kW e cortador de 170 kW - distância de recalque de 11.300 a 11.500 m</v>
          </cell>
          <cell r="C2335" t="str">
            <v>m³</v>
          </cell>
          <cell r="D2335"/>
        </row>
        <row r="2336">
          <cell r="A2336">
            <v>1917535</v>
          </cell>
          <cell r="B2336" t="str">
            <v>Dragagem de areia fina com draga de sucção e recalque - bomba de 1.350 kW e cortador de 170 kW - distância de recalque de 11.500 a 11.700 m</v>
          </cell>
          <cell r="C2336" t="str">
            <v>m³</v>
          </cell>
          <cell r="D2336"/>
        </row>
        <row r="2337">
          <cell r="A2337">
            <v>1917536</v>
          </cell>
          <cell r="B2337" t="str">
            <v>Dragagem de areia fina com draga de sucção e recalque - bomba de 1.350 kW e cortador de 170 kW - distância de recalque de 11.700 a 11.900 m</v>
          </cell>
          <cell r="C2337" t="str">
            <v>m³</v>
          </cell>
          <cell r="D2337"/>
        </row>
        <row r="2338">
          <cell r="A2338">
            <v>1917537</v>
          </cell>
          <cell r="B2338" t="str">
            <v>Dragagem de areia fina com draga de sucção e recalque - bomba de 1.350 kW e cortador de 170 kW - distância de recalque de 11.900 a 12.100 m</v>
          </cell>
          <cell r="C2338" t="str">
            <v>m³</v>
          </cell>
          <cell r="D2338"/>
        </row>
        <row r="2339">
          <cell r="A2339">
            <v>1917538</v>
          </cell>
          <cell r="B2339" t="str">
            <v>Dragagem de areia média com draga de sucção e recalque - bomba de 1.350 kW e cortador de 170 kW - distância de recalque de 500 a 700 m</v>
          </cell>
          <cell r="C2339" t="str">
            <v>m³</v>
          </cell>
          <cell r="D2339"/>
        </row>
        <row r="2340">
          <cell r="A2340">
            <v>1917539</v>
          </cell>
          <cell r="B2340" t="str">
            <v>Dragagem de areia média com draga de sucção e recalque - bomba de 1.350 kW e cortador de 170 kW - distância de recalque de 700 a 900 m</v>
          </cell>
          <cell r="C2340" t="str">
            <v>m³</v>
          </cell>
          <cell r="D2340"/>
        </row>
        <row r="2341">
          <cell r="A2341">
            <v>1917540</v>
          </cell>
          <cell r="B2341" t="str">
            <v>Dragagem de areia média com draga de sucção e recalque - bomba de 1.350 kW e cortador de 170 kW - distância de recalque de 900 a 1.100 m</v>
          </cell>
          <cell r="C2341" t="str">
            <v>m³</v>
          </cell>
          <cell r="D2341"/>
        </row>
        <row r="2342">
          <cell r="A2342">
            <v>1917541</v>
          </cell>
          <cell r="B2342" t="str">
            <v>Dragagem de areia média com draga de sucção e recalque - bomba de 1.350 kW e cortador de 170 kW - distância de recalque de 1.100 a 1.300 m</v>
          </cell>
          <cell r="C2342" t="str">
            <v>m³</v>
          </cell>
          <cell r="D2342"/>
        </row>
        <row r="2343">
          <cell r="A2343">
            <v>1917542</v>
          </cell>
          <cell r="B2343" t="str">
            <v>Dragagem de areia média com draga de sucção e recalque - bomba de 1.350 kW e cortador de 170 kW - distância de recalque de 1.300 a 1.500 m</v>
          </cell>
          <cell r="C2343" t="str">
            <v>m³</v>
          </cell>
          <cell r="D2343"/>
        </row>
        <row r="2344">
          <cell r="A2344">
            <v>1917543</v>
          </cell>
          <cell r="B2344" t="str">
            <v>Dragagem de areia média com draga de sucção e recalque - bomba de 1.350 kW e cortador de 170 kW - distância de recalque de 1.500 a 1.700 m</v>
          </cell>
          <cell r="C2344" t="str">
            <v>m³</v>
          </cell>
          <cell r="D2344"/>
        </row>
        <row r="2345">
          <cell r="A2345">
            <v>1917544</v>
          </cell>
          <cell r="B2345" t="str">
            <v>Dragagem de areia média com draga de sucção e recalque - bomba de 1.350 kW e cortador de 170 kW - distância de recalque de 1.700 a 1.900 m</v>
          </cell>
          <cell r="C2345" t="str">
            <v>m³</v>
          </cell>
          <cell r="D2345"/>
        </row>
        <row r="2346">
          <cell r="A2346">
            <v>1917545</v>
          </cell>
          <cell r="B2346" t="str">
            <v>Dragagem de areia média com draga de sucção e recalque - bomba de 1.350 kW e cortador de 170 kW - distância de recalque de 1.900 a 2.100 m</v>
          </cell>
          <cell r="C2346" t="str">
            <v>m³</v>
          </cell>
          <cell r="D2346"/>
        </row>
        <row r="2347">
          <cell r="A2347">
            <v>1917546</v>
          </cell>
          <cell r="B2347" t="str">
            <v>Dragagem de areia média com draga de sucção e recalque - bomba de 1.350 kW e cortador de 170 kW - distância de recalque de 2.100 a 2.300 m</v>
          </cell>
          <cell r="C2347" t="str">
            <v>m³</v>
          </cell>
          <cell r="D2347"/>
        </row>
        <row r="2348">
          <cell r="A2348">
            <v>1917547</v>
          </cell>
          <cell r="B2348" t="str">
            <v>Dragagem de areia média com draga de sucção e recalque - bomba de 1.350 kW e cortador de 170 kW - distância de recalque de 2.300 a 2.500 m</v>
          </cell>
          <cell r="C2348" t="str">
            <v>m³</v>
          </cell>
          <cell r="D2348"/>
        </row>
        <row r="2349">
          <cell r="A2349">
            <v>1917548</v>
          </cell>
          <cell r="B2349" t="str">
            <v>Dragagem de areia média com draga de sucção e recalque - bomba de 1.350 kW e cortador de 170 kW - distância de recalque de 2.500 a 2.700 m</v>
          </cell>
          <cell r="C2349" t="str">
            <v>m³</v>
          </cell>
          <cell r="D2349"/>
        </row>
        <row r="2350">
          <cell r="A2350">
            <v>1917549</v>
          </cell>
          <cell r="B2350" t="str">
            <v>Dragagem de areia média com draga de sucção e recalque - bomba de 1.350 kW e cortador de 170 kW - distância de recalque de 2.700 a 2.900 m</v>
          </cell>
          <cell r="C2350" t="str">
            <v>m³</v>
          </cell>
          <cell r="D2350"/>
        </row>
        <row r="2351">
          <cell r="A2351">
            <v>1917550</v>
          </cell>
          <cell r="B2351" t="str">
            <v>Dragagem de areia média com draga de sucção e recalque - bomba de 1.350 kW e cortador de 170 kW - distância de recalque de 2.900 a 3.100 m</v>
          </cell>
          <cell r="C2351" t="str">
            <v>m³</v>
          </cell>
          <cell r="D2351"/>
        </row>
        <row r="2352">
          <cell r="A2352">
            <v>1917551</v>
          </cell>
          <cell r="B2352" t="str">
            <v>Dragagem de areia média com draga de sucção e recalque - bomba de 1.350 kW e cortador de 170 kW - distância de recalque de 3.100 a 3.300 m</v>
          </cell>
          <cell r="C2352" t="str">
            <v>m³</v>
          </cell>
          <cell r="D2352"/>
        </row>
        <row r="2353">
          <cell r="A2353">
            <v>1917552</v>
          </cell>
          <cell r="B2353" t="str">
            <v>Dragagem de areia média com draga de sucção e recalque - bomba de 1.350 kW e cortador de 170 kW - distância de recalque de 3.300 a 3.500 m</v>
          </cell>
          <cell r="C2353" t="str">
            <v>m³</v>
          </cell>
          <cell r="D2353"/>
        </row>
        <row r="2354">
          <cell r="A2354">
            <v>1917553</v>
          </cell>
          <cell r="B2354" t="str">
            <v>Dragagem de areia média com draga de sucção e recalque - bomba de 1.350 kW e cortador de 170 kW - distância de recalque de 3.500 a 3.700 m</v>
          </cell>
          <cell r="C2354" t="str">
            <v>m³</v>
          </cell>
          <cell r="D2354"/>
        </row>
        <row r="2355">
          <cell r="A2355">
            <v>1917554</v>
          </cell>
          <cell r="B2355" t="str">
            <v>Dragagem de areia média com draga de sucção e recalque - bomba de 1.350 kW e cortador de 170 kW - distância de recalque de 3.700 a 3.900 m</v>
          </cell>
          <cell r="C2355" t="str">
            <v>m³</v>
          </cell>
          <cell r="D2355"/>
        </row>
        <row r="2356">
          <cell r="A2356">
            <v>1917555</v>
          </cell>
          <cell r="B2356" t="str">
            <v>Dragagem de areia média com draga de sucção e recalque - bomba de 1.350 kW e cortador de 170 kW - distância de recalque de 3.900 a 4.100 m</v>
          </cell>
          <cell r="C2356" t="str">
            <v>m³</v>
          </cell>
          <cell r="D2356"/>
        </row>
        <row r="2357">
          <cell r="A2357">
            <v>1917556</v>
          </cell>
          <cell r="B2357" t="str">
            <v>Dragagem de areia média com draga de sucção e recalque - bomba de 1.350 kW e cortador de 170 kW - distância de recalque de 4.100 a 4.300</v>
          </cell>
          <cell r="C2357" t="str">
            <v>m³</v>
          </cell>
          <cell r="D2357"/>
        </row>
        <row r="2358">
          <cell r="A2358">
            <v>1917557</v>
          </cell>
          <cell r="B2358" t="str">
            <v>Dragagem de areia média com draga de sucção e recalque - bomba de 1.350 kW e cortador de 170 kW - distância de recalque de 4.300 a 4.500 m</v>
          </cell>
          <cell r="C2358" t="str">
            <v>m³</v>
          </cell>
          <cell r="D2358"/>
        </row>
        <row r="2359">
          <cell r="A2359">
            <v>1917558</v>
          </cell>
          <cell r="B2359" t="str">
            <v>Dragagem de areia média com draga de sucção e recalque - bomba de 1.350 kW e cortador de 170 kW - distância de recalque de 4.500 a 4.700 m</v>
          </cell>
          <cell r="C2359" t="str">
            <v>m³</v>
          </cell>
          <cell r="D2359"/>
        </row>
        <row r="2360">
          <cell r="A2360">
            <v>1917559</v>
          </cell>
          <cell r="B2360" t="str">
            <v>Dragagem de areia média com draga de sucção e recalque - bomba de 1.350 kW e cortador de 170 kW - distância de recalque de 4.700 a 4.900 m</v>
          </cell>
          <cell r="C2360" t="str">
            <v>m³</v>
          </cell>
          <cell r="D2360"/>
        </row>
        <row r="2361">
          <cell r="A2361">
            <v>1917560</v>
          </cell>
          <cell r="B2361" t="str">
            <v>Dragagem de areia média com draga de sucção e recalque - bomba de 1.350 kW e cortador de 170 kW - distância de recalque de 4.900 a 5.100 m</v>
          </cell>
          <cell r="C2361" t="str">
            <v>m³</v>
          </cell>
          <cell r="D2361"/>
        </row>
        <row r="2362">
          <cell r="A2362">
            <v>1917561</v>
          </cell>
          <cell r="B2362" t="str">
            <v>Dragagem de areia média com draga de sucção e recalque - bomba de 1.350 kW e cortador de 170 kW - distância de recalque de 5.100 a 5.300 m</v>
          </cell>
          <cell r="C2362" t="str">
            <v>m³</v>
          </cell>
          <cell r="D2362"/>
        </row>
        <row r="2363">
          <cell r="A2363">
            <v>1917562</v>
          </cell>
          <cell r="B2363" t="str">
            <v>Dragagem de areia média com draga de sucção e recalque - bomba de 1.350 kW e cortador de 170 kW - distância de recalque de 5.300 a 5.500 m</v>
          </cell>
          <cell r="C2363" t="str">
            <v>m³</v>
          </cell>
          <cell r="D2363"/>
        </row>
        <row r="2364">
          <cell r="A2364">
            <v>1917563</v>
          </cell>
          <cell r="B2364" t="str">
            <v>Dragagem de areia média com draga de sucção e recalque - bomba de 1.350 kW e cortador de 170 kW - distância de recalque de 5.500 a 5.700 m</v>
          </cell>
          <cell r="C2364" t="str">
            <v>m³</v>
          </cell>
          <cell r="D2364"/>
        </row>
        <row r="2365">
          <cell r="A2365">
            <v>1917564</v>
          </cell>
          <cell r="B2365" t="str">
            <v>Dragagem de areia média com draga de sucção e recalque - bomba de 1.350 kW e cortador de 170 kW - distância de recalque de 5.700 a 5.900 m</v>
          </cell>
          <cell r="C2365" t="str">
            <v>m³</v>
          </cell>
          <cell r="D2365"/>
        </row>
        <row r="2366">
          <cell r="A2366">
            <v>1917565</v>
          </cell>
          <cell r="B2366" t="str">
            <v>Dragagem de areia média com draga de sucção e recalque - bomba de 1.350 kW e cortador de 170 kW - distância de recalque de 5.900 a 6.100 m</v>
          </cell>
          <cell r="C2366" t="str">
            <v>m³</v>
          </cell>
          <cell r="D2366"/>
        </row>
        <row r="2367">
          <cell r="A2367">
            <v>1917566</v>
          </cell>
          <cell r="B2367" t="str">
            <v>Dragagem de areia média com draga de sucção e recalque - bomba de 1.350 kW e cortador de 170 kW - distância de recalque de 6.100 a 6.300 m</v>
          </cell>
          <cell r="C2367" t="str">
            <v>m³</v>
          </cell>
          <cell r="D2367"/>
        </row>
        <row r="2368">
          <cell r="A2368">
            <v>1917567</v>
          </cell>
          <cell r="B2368" t="str">
            <v>Dragagem de areia média com draga de sucção e recalque - bomba de 1.350 kW e cortador de 170 kW - distância de recalque de 6.300 a 6.500 m</v>
          </cell>
          <cell r="C2368" t="str">
            <v>m³</v>
          </cell>
          <cell r="D2368"/>
        </row>
        <row r="2369">
          <cell r="A2369">
            <v>1917568</v>
          </cell>
          <cell r="B2369" t="str">
            <v>Dragagem de areia média com draga de sucção e recalque - bomba de 1.350 kW e cortador de 170 kW - distância de recalque de 6.500 a 6.700 m</v>
          </cell>
          <cell r="C2369" t="str">
            <v>m³</v>
          </cell>
          <cell r="D2369"/>
        </row>
        <row r="2370">
          <cell r="A2370">
            <v>1917569</v>
          </cell>
          <cell r="B2370" t="str">
            <v>Dragagem de areia média com draga de sucção e recalque - bomba de 1.350 kW e cortador de 170 kW - distância de recalque de 6.700 a 6.900 m</v>
          </cell>
          <cell r="C2370" t="str">
            <v>m³</v>
          </cell>
          <cell r="D2370"/>
        </row>
        <row r="2371">
          <cell r="A2371">
            <v>1917570</v>
          </cell>
          <cell r="B2371" t="str">
            <v>Dragagem de areia média com draga de sucção e recalque - bomba de 1.350 kW e cortador de 170 kW - distância de recalque de 6.900 a 7.100 m</v>
          </cell>
          <cell r="C2371" t="str">
            <v>m³</v>
          </cell>
          <cell r="D2371"/>
        </row>
        <row r="2372">
          <cell r="A2372">
            <v>1917571</v>
          </cell>
          <cell r="B2372" t="str">
            <v>Dragagem de areia média com draga de sucção e recalque - bomba de 1.350 kW e cortador de 170 kW - distância de recalque de 7.100 a 7.300 m</v>
          </cell>
          <cell r="C2372" t="str">
            <v>m³</v>
          </cell>
          <cell r="D2372"/>
        </row>
        <row r="2373">
          <cell r="A2373">
            <v>1917572</v>
          </cell>
          <cell r="B2373" t="str">
            <v>Dragagem de areia média com draga de sucção e recalque - bomba de 1.350 kW e cortador de 170 kW - distância de recalque de 7.300 a 7.500 m</v>
          </cell>
          <cell r="C2373" t="str">
            <v>m³</v>
          </cell>
          <cell r="D2373"/>
        </row>
        <row r="2374">
          <cell r="A2374">
            <v>1917573</v>
          </cell>
          <cell r="B2374" t="str">
            <v>Dragagem de areia média com draga de sucção e recalque - bomba de 1.350 kW e cortador de 170 kW - distância de recalque de 7.500 a 7.700 m</v>
          </cell>
          <cell r="C2374" t="str">
            <v>m³</v>
          </cell>
          <cell r="D2374"/>
        </row>
        <row r="2375">
          <cell r="A2375">
            <v>1917574</v>
          </cell>
          <cell r="B2375" t="str">
            <v>Dragagem de areia média com draga de sucção e recalque - bomba de 1.350 kW e cortador de 170 kW - distância de recalque de 7.700 a 7.900 m</v>
          </cell>
          <cell r="C2375" t="str">
            <v>m³</v>
          </cell>
          <cell r="D2375"/>
        </row>
        <row r="2376">
          <cell r="A2376">
            <v>1917575</v>
          </cell>
          <cell r="B2376" t="str">
            <v>Dragagem de areia grossa com draga de sucção e recalque - bomba de 1.350 kW e cortador de 170 kW - distância de recalque de 500 a 700 m</v>
          </cell>
          <cell r="C2376" t="str">
            <v>m³</v>
          </cell>
          <cell r="D2376"/>
        </row>
        <row r="2377">
          <cell r="A2377">
            <v>1917576</v>
          </cell>
          <cell r="B2377" t="str">
            <v>Dragagem de areia grossa com draga de sucção e recalque - bomba de 1.350 kW e cortador de 170 kW - distância de recalque de 700 a 900 m</v>
          </cell>
          <cell r="C2377" t="str">
            <v>m³</v>
          </cell>
          <cell r="D2377"/>
        </row>
        <row r="2378">
          <cell r="A2378">
            <v>1917577</v>
          </cell>
          <cell r="B2378" t="str">
            <v>Dragagem de areia grossa com draga de sucção e recalque - bomba de 1.350 kW e cortador de 170 kW - distância de recalque de 900 a 1.100 m</v>
          </cell>
          <cell r="C2378" t="str">
            <v>m³</v>
          </cell>
          <cell r="D2378"/>
        </row>
        <row r="2379">
          <cell r="A2379">
            <v>1917578</v>
          </cell>
          <cell r="B2379" t="str">
            <v>Dragagem de areia grossa com draga de sucção e recalque - bomba de 1.350 kW e cortador de 170 kW - distância de recalque de 1.100 a 1.300 m</v>
          </cell>
          <cell r="C2379" t="str">
            <v>m³</v>
          </cell>
          <cell r="D2379"/>
        </row>
        <row r="2380">
          <cell r="A2380">
            <v>1917579</v>
          </cell>
          <cell r="B2380" t="str">
            <v>Dragagem de areia grossa com draga de sucção e recalque - bomba de 1.350 kW e cortador de 170 kW - distância de recalque de 1.300 a 1.500 m</v>
          </cell>
          <cell r="C2380" t="str">
            <v>m³</v>
          </cell>
          <cell r="D2380"/>
        </row>
        <row r="2381">
          <cell r="A2381">
            <v>1917580</v>
          </cell>
          <cell r="B2381" t="str">
            <v>Dragagem de areia grossa com draga de sucção e recalque - bomba de 1.350 kW e cortador de 170 kW - distância de recalque de 1.500 a 1.700 m</v>
          </cell>
          <cell r="C2381" t="str">
            <v>m³</v>
          </cell>
          <cell r="D2381"/>
        </row>
        <row r="2382">
          <cell r="A2382">
            <v>1917581</v>
          </cell>
          <cell r="B2382" t="str">
            <v>Dragagem de areia grossa com draga de sucção e recalque - bomba de 1.350 kW e cortador de 170 kW - distância de recalque de 1.700 a 1.900 m</v>
          </cell>
          <cell r="C2382" t="str">
            <v>m³</v>
          </cell>
          <cell r="D2382"/>
        </row>
        <row r="2383">
          <cell r="A2383">
            <v>1917582</v>
          </cell>
          <cell r="B2383" t="str">
            <v>Dragagem de areia grossa com draga de sucção e recalque - bomba de 1.350 kW e cortador de 170 kW - distância de recalque de 1.900 a 2.100 m</v>
          </cell>
          <cell r="C2383" t="str">
            <v>m³</v>
          </cell>
          <cell r="D2383"/>
        </row>
        <row r="2384">
          <cell r="A2384">
            <v>1917583</v>
          </cell>
          <cell r="B2384" t="str">
            <v>Dragagem de areia grossa com draga de sucção e recalque - bomba de 1.350 kW e cortador de 170 kW - distância de recalque de 2.100 a 2.300 m</v>
          </cell>
          <cell r="C2384" t="str">
            <v>m³</v>
          </cell>
          <cell r="D2384"/>
        </row>
        <row r="2385">
          <cell r="A2385">
            <v>1917584</v>
          </cell>
          <cell r="B2385" t="str">
            <v>Dragagem de areia grossa com draga de sucção e recalque - bomba de 1.350 kW e cortador de 170 kW - distância de recalque de 2.300 a 2.500 m</v>
          </cell>
          <cell r="C2385" t="str">
            <v>m³</v>
          </cell>
          <cell r="D2385"/>
        </row>
        <row r="2386">
          <cell r="A2386">
            <v>1917585</v>
          </cell>
          <cell r="B2386" t="str">
            <v>Dragagem de areia grossa com draga de sucção e recalque - bomba de 1.350 kW e cortador de 170 kW - distância de recalque de 2.500 a 2.700 m</v>
          </cell>
          <cell r="C2386" t="str">
            <v>m³</v>
          </cell>
          <cell r="D2386"/>
        </row>
        <row r="2387">
          <cell r="A2387">
            <v>1917586</v>
          </cell>
          <cell r="B2387" t="str">
            <v>Dragagem de areia grossa com draga de sucção e recalque - bomba de 1.350 kW e cortador de 170 kW - distância de recalque de 2.700 a 2.900 m</v>
          </cell>
          <cell r="C2387" t="str">
            <v>m³</v>
          </cell>
          <cell r="D2387"/>
        </row>
        <row r="2388">
          <cell r="A2388">
            <v>1917587</v>
          </cell>
          <cell r="B2388" t="str">
            <v>Dragagem de areia grossa com draga de sucção e recalque - bomba de 1.350 kW e cortador de 170 kW - distância de recalque de 2.900 a 3.100 m</v>
          </cell>
          <cell r="C2388" t="str">
            <v>m³</v>
          </cell>
          <cell r="D2388"/>
        </row>
        <row r="2389">
          <cell r="A2389">
            <v>1917588</v>
          </cell>
          <cell r="B2389" t="str">
            <v>Dragagem de areia grossa com draga de sucção e recalque - bomba de 1.350 kW e cortador de 170 kW - distância de recalque de 3.100 a 3.300 m</v>
          </cell>
          <cell r="C2389" t="str">
            <v>m³</v>
          </cell>
          <cell r="D2389"/>
        </row>
        <row r="2390">
          <cell r="A2390">
            <v>1917589</v>
          </cell>
          <cell r="B2390" t="str">
            <v>Dragagem de areia grossa com draga de sucção e recalque - bomba de 1.350 kW e cortador de 170 kW - distância de recalque de 3.300 a 3.500 m</v>
          </cell>
          <cell r="C2390" t="str">
            <v>m³</v>
          </cell>
          <cell r="D2390"/>
        </row>
        <row r="2391">
          <cell r="A2391">
            <v>1917590</v>
          </cell>
          <cell r="B2391" t="str">
            <v>Dragagem de areia grossa com draga de sucção e recalque - bomba de 1.350 kW e cortador de 170 kW - distância de recalque de 3.500 a 3.700 m</v>
          </cell>
          <cell r="C2391" t="str">
            <v>m³</v>
          </cell>
          <cell r="D2391"/>
        </row>
        <row r="2392">
          <cell r="A2392">
            <v>1917591</v>
          </cell>
          <cell r="B2392" t="str">
            <v>Dragagem de areia grossa com draga de sucção e recalque - bomba de 1.350 kW e cortador de 170 kW - distância de recalque de 3.700 a 3.900 m</v>
          </cell>
          <cell r="C2392" t="str">
            <v>m³</v>
          </cell>
          <cell r="D2392"/>
        </row>
        <row r="2393">
          <cell r="A2393">
            <v>1917592</v>
          </cell>
          <cell r="B2393" t="str">
            <v>Dragagem de areia grossa com draga de sucção e recalque - bomba de 1.350 kW e cortador de 170 kW - distância de recalque de 3.900 a 4.100 m</v>
          </cell>
          <cell r="C2393" t="str">
            <v>m³</v>
          </cell>
          <cell r="D2393"/>
        </row>
        <row r="2394">
          <cell r="A2394">
            <v>1917593</v>
          </cell>
          <cell r="B2394" t="str">
            <v>Dragagem de areia grossa com draga de sucção e recalque - bomba de 1.350 kW e cortador de 170 kW - distância de recalque de 4.100 a 4.300 m</v>
          </cell>
          <cell r="C2394" t="str">
            <v>m³</v>
          </cell>
          <cell r="D2394"/>
        </row>
        <row r="2395">
          <cell r="A2395">
            <v>1917594</v>
          </cell>
          <cell r="B2395" t="str">
            <v>Dragagem de areia grossa com draga de sucção e recalque - bomba de 1.350 kW e cortador de 170 kW - distância de recalque de 4.300 a 4.500 m</v>
          </cell>
          <cell r="C2395" t="str">
            <v>m³</v>
          </cell>
          <cell r="D2395"/>
        </row>
        <row r="2396">
          <cell r="A2396">
            <v>1917595</v>
          </cell>
          <cell r="B2396" t="str">
            <v>Dragagem de areia grossa com draga de sucção e recalque - bomba de 1.350 kW e cortador de 170 kW - distância de recalque de 4.500 a 4.700 m</v>
          </cell>
          <cell r="C2396" t="str">
            <v>m³</v>
          </cell>
          <cell r="D2396"/>
        </row>
        <row r="2397">
          <cell r="A2397">
            <v>1917596</v>
          </cell>
          <cell r="B2397" t="str">
            <v>Dragagem de areia grossa com draga de sucção e recalque - bomba de 1.350 kW e cortador de 170 kW - distância de recalque de 4.700 a 4.900 m</v>
          </cell>
          <cell r="C2397" t="str">
            <v>m³</v>
          </cell>
          <cell r="D2397"/>
        </row>
        <row r="2398">
          <cell r="A2398">
            <v>1917597</v>
          </cell>
          <cell r="B2398" t="str">
            <v>Dragagem de areia grossa com draga de sucção e recalque - bomba de 1.350 kW e cortador de 170 kW - distância de recalque de 4.900 a 5.100 m</v>
          </cell>
          <cell r="C2398" t="str">
            <v>m³</v>
          </cell>
          <cell r="D2398"/>
        </row>
        <row r="2399">
          <cell r="A2399">
            <v>1917598</v>
          </cell>
          <cell r="B2399" t="str">
            <v>Dragagem de areia grossa com draga de sucção e recalque - bomba de 1.350 kW e cortador de 170 kW - distância de recalque de 5.100 a 5.300 m</v>
          </cell>
          <cell r="C2399" t="str">
            <v>m³</v>
          </cell>
          <cell r="D2399"/>
        </row>
        <row r="2400">
          <cell r="A2400">
            <v>1917599</v>
          </cell>
          <cell r="B2400" t="str">
            <v>Dragagem de areia grossa com draga de sucção e recalque - bomba de 1.350 kW e cortador de 170 kW - distância de recalque de 5.300 a 5.500 m</v>
          </cell>
          <cell r="C2400" t="str">
            <v>m³</v>
          </cell>
          <cell r="D2400"/>
        </row>
        <row r="2401">
          <cell r="A2401">
            <v>1917600</v>
          </cell>
          <cell r="B2401" t="str">
            <v>Dragagem de areia grossa com draga de sucção e recalque - bomba de 1.350 kW e cortador de 170 kW - distância de recalque de 5.500 a 5.700 m</v>
          </cell>
          <cell r="C2401" t="str">
            <v>m³</v>
          </cell>
          <cell r="D2401"/>
        </row>
        <row r="2402">
          <cell r="A2402">
            <v>1917601</v>
          </cell>
          <cell r="B2402" t="str">
            <v>Dragagem de areia grossa com draga de sucção e recalque - bomba de 1.350 kW e cortador de 170 kW - distância de recalque de 5.700 a 5.900 m</v>
          </cell>
          <cell r="C2402" t="str">
            <v>m³</v>
          </cell>
          <cell r="D2402"/>
        </row>
        <row r="2403">
          <cell r="A2403">
            <v>1917602</v>
          </cell>
          <cell r="B2403" t="str">
            <v>Dragagem de cascalho fino com draga de sucção e recalque - bomba de 1.350 kW e cortador de 170 kW - distância de recalque de 500 a 700 m</v>
          </cell>
          <cell r="C2403" t="str">
            <v>m³</v>
          </cell>
          <cell r="D2403"/>
        </row>
        <row r="2404">
          <cell r="A2404">
            <v>1917603</v>
          </cell>
          <cell r="B2404" t="str">
            <v>Dragagem de cascalho fino com draga de sucção e recalque - bomba de 1.350 kW e cortador de 170 kW - distância de recalque de 700 a 900 m</v>
          </cell>
          <cell r="C2404" t="str">
            <v>m³</v>
          </cell>
          <cell r="D2404"/>
        </row>
        <row r="2405">
          <cell r="A2405">
            <v>1917604</v>
          </cell>
          <cell r="B2405" t="str">
            <v>Dragagem de cascalho fino com draga de sucção e recalque - bomba de 1.350 kW e cortador de 170 kW - distância de recalque de 900 a 1.100 m</v>
          </cell>
          <cell r="C2405" t="str">
            <v>m³</v>
          </cell>
          <cell r="D2405"/>
        </row>
        <row r="2406">
          <cell r="A2406">
            <v>1917605</v>
          </cell>
          <cell r="B2406" t="str">
            <v>Dragagem de cascalho fino com draga de sucção e recalque - bomba de 1.350 kW e cortador de 170 kW - distância de recalque de 1.100 a 1.300 m</v>
          </cell>
          <cell r="C2406" t="str">
            <v>m³</v>
          </cell>
          <cell r="D2406"/>
        </row>
        <row r="2407">
          <cell r="A2407">
            <v>1917606</v>
          </cell>
          <cell r="B2407" t="str">
            <v>Dragagem de cascalho fino com draga de sucção e recalque - bomba de 1.350 kW e cortador de 170 kW - distância de recalque de 1.300 a 1.500 m</v>
          </cell>
          <cell r="C2407" t="str">
            <v>m³</v>
          </cell>
          <cell r="D2407"/>
        </row>
        <row r="2408">
          <cell r="A2408">
            <v>1917607</v>
          </cell>
          <cell r="B2408" t="str">
            <v>Dragagem de cascalho fino com draga de sucção e recalque - bomba de 1.350 kW e cortador de 170 kW - distância de recalque de 1.500 a 1.700 m</v>
          </cell>
          <cell r="C2408" t="str">
            <v>m³</v>
          </cell>
          <cell r="D2408"/>
        </row>
        <row r="2409">
          <cell r="A2409">
            <v>1917608</v>
          </cell>
          <cell r="B2409" t="str">
            <v>Dragagem de cascalho fino com draga de sucção e recalque - bomba de 1.350 kW e cortador de 170 kW - distância de recalque de 1.700 a 1.900 m</v>
          </cell>
          <cell r="C2409" t="str">
            <v>m³</v>
          </cell>
          <cell r="D2409"/>
        </row>
        <row r="2410">
          <cell r="A2410">
            <v>1917609</v>
          </cell>
          <cell r="B2410" t="str">
            <v>Dragagem de cascalho fino com draga de sucção e recalque - bomba de 1.350 kW e cortador de 170 kW - distância de recalque de 1.900 a 2.100 m</v>
          </cell>
          <cell r="C2410" t="str">
            <v>m³</v>
          </cell>
          <cell r="D2410"/>
        </row>
        <row r="2411">
          <cell r="A2411">
            <v>1917610</v>
          </cell>
          <cell r="B2411" t="str">
            <v>Dragagem de cascalho fino com draga de sucção e recalque - bomba de 1.350 kW e cortador de 170 kW - distância de recalque de 2.100 a 2.300 m</v>
          </cell>
          <cell r="C2411" t="str">
            <v>m³</v>
          </cell>
          <cell r="D2411"/>
        </row>
        <row r="2412">
          <cell r="A2412">
            <v>1917611</v>
          </cell>
          <cell r="B2412" t="str">
            <v>Dragagem de cascalho fino com draga de sucção e recalque - bomba de 1.350 kW e cortador de 170 kW - distância de recalque de 2.300 a 2.500 m</v>
          </cell>
          <cell r="C2412" t="str">
            <v>m³</v>
          </cell>
          <cell r="D2412"/>
        </row>
        <row r="2413">
          <cell r="A2413">
            <v>1917612</v>
          </cell>
          <cell r="B2413" t="str">
            <v>Dragagem de cascalho fino com draga de sucção e recalque - bomba de 1.350 kW e cortador de 170 kW - distância de recalque de 2.500 a 2.700 m</v>
          </cell>
          <cell r="C2413" t="str">
            <v>m³</v>
          </cell>
          <cell r="D2413"/>
        </row>
        <row r="2414">
          <cell r="A2414">
            <v>1917613</v>
          </cell>
          <cell r="B2414" t="str">
            <v>Dragagem de cascalho fino com draga de sucção e recalque - bomba de 1.350 kW e cortador de 170 kW - distância de recalque de 2.700 a 2.900 m</v>
          </cell>
          <cell r="C2414" t="str">
            <v>m³</v>
          </cell>
          <cell r="D2414"/>
        </row>
        <row r="2415">
          <cell r="A2415">
            <v>1917614</v>
          </cell>
          <cell r="B2415" t="str">
            <v>Dragagem de cascalho fino com draga de sucção e recalque - bomba de 1.350 kW e cortador de 170 kW - distância de recalque de 2.900 a 3.100 m</v>
          </cell>
          <cell r="C2415" t="str">
            <v>m³</v>
          </cell>
          <cell r="D2415"/>
        </row>
        <row r="2416">
          <cell r="A2416">
            <v>1917615</v>
          </cell>
          <cell r="B2416" t="str">
            <v>Dragagem de cascalho fino com draga de sucção e recalque - bomba de 1.350 kW e cortador de 170 kW - distância de recalque de 3.100 a 3.300 m</v>
          </cell>
          <cell r="C2416" t="str">
            <v>m³</v>
          </cell>
          <cell r="D2416"/>
        </row>
        <row r="2417">
          <cell r="A2417">
            <v>1917616</v>
          </cell>
          <cell r="B2417" t="str">
            <v>Dragagem de cascalho fino com draga de sucção e recalque - bomba de 1.350 kW e cortador de 170 kW - distância de recalque de 3.300 a 3.500 m</v>
          </cell>
          <cell r="C2417" t="str">
            <v>m³</v>
          </cell>
          <cell r="D2417"/>
        </row>
        <row r="2418">
          <cell r="A2418">
            <v>1917617</v>
          </cell>
          <cell r="B2418" t="str">
            <v>Dragagem de cascalho fino com draga de sucção e recalque - bomba de 1.350 kW e cortador de 170 kW - distância de recalque de 3.500 a 3.700 m</v>
          </cell>
          <cell r="C2418" t="str">
            <v>m³</v>
          </cell>
          <cell r="D2418"/>
        </row>
        <row r="2419">
          <cell r="A2419">
            <v>1917618</v>
          </cell>
          <cell r="B2419" t="str">
            <v>Dragagem de cascalho fino com draga de sucção e recalque - bomba de 1.350 kW e cortador de 170 kW - distância de recalque de 3.700 a 3.900 m</v>
          </cell>
          <cell r="C2419" t="str">
            <v>m³</v>
          </cell>
          <cell r="D2419"/>
        </row>
        <row r="2420">
          <cell r="A2420">
            <v>1917619</v>
          </cell>
          <cell r="B2420" t="str">
            <v>Dragagem de cascalho fino com draga de sucção e recalque - bomba de 1.350 kW e cortador de 170 kW - distância de recalque de 3.900 a 4.100 m</v>
          </cell>
          <cell r="C2420" t="str">
            <v>m³</v>
          </cell>
          <cell r="D2420"/>
        </row>
        <row r="2421">
          <cell r="A2421">
            <v>1917620</v>
          </cell>
          <cell r="B2421" t="str">
            <v>Dragagem de cascalho com draga de sucção e recalque - bomba de 1.350 kW e cortador de 170 kW - distância de recalque de 500 a 700 m</v>
          </cell>
          <cell r="C2421" t="str">
            <v>m³</v>
          </cell>
          <cell r="D2421"/>
        </row>
        <row r="2422">
          <cell r="A2422">
            <v>1917621</v>
          </cell>
          <cell r="B2422" t="str">
            <v>Dragagem de cascalho com draga de sucção e recalque - bomba de 1.350 kW e cortador de 170 kW - distância de recalque de 700 a 900 m</v>
          </cell>
          <cell r="C2422" t="str">
            <v>m³</v>
          </cell>
          <cell r="D2422"/>
        </row>
        <row r="2423">
          <cell r="A2423">
            <v>1917622</v>
          </cell>
          <cell r="B2423" t="str">
            <v>Dragagem de cascalho com draga de sucção e recalque - bomba de 1.350 kW e cortador de 170 kW - distância de recalque de 900 a 1.100 m</v>
          </cell>
          <cell r="C2423" t="str">
            <v>m³</v>
          </cell>
          <cell r="D2423"/>
        </row>
        <row r="2424">
          <cell r="A2424">
            <v>1917623</v>
          </cell>
          <cell r="B2424" t="str">
            <v>Dragagem de cascalho com draga de sucção e recalque - bomba de 1.350 kW e cortador de 170 kW - distância de recalque de 1.100 a 1.300 m</v>
          </cell>
          <cell r="C2424" t="str">
            <v>m³</v>
          </cell>
          <cell r="D2424"/>
        </row>
        <row r="2425">
          <cell r="A2425">
            <v>1917624</v>
          </cell>
          <cell r="B2425" t="str">
            <v>Dragagem de cascalho com draga de sucção e recalque - bomba de 1.350 kW e cortador de 170 kW - distância de recalque de 1.300 a 1.500</v>
          </cell>
          <cell r="C2425" t="str">
            <v>m³</v>
          </cell>
          <cell r="D2425"/>
        </row>
        <row r="2426">
          <cell r="A2426">
            <v>1917625</v>
          </cell>
          <cell r="B2426" t="str">
            <v>Dragagem de cascalho com draga de sucção e recalque - bomba de 1.350 kW e cortador de 170 kW - distância de recalque de 1.500 a 1.700 m</v>
          </cell>
          <cell r="C2426" t="str">
            <v>m³</v>
          </cell>
          <cell r="D2426"/>
        </row>
        <row r="2427">
          <cell r="A2427">
            <v>1917626</v>
          </cell>
          <cell r="B2427" t="str">
            <v>Dragagem de cascalho com draga de sucção e recalque - bomba de 1.350 kW e cortador de 170 kW - distância de recalque de 1.700 a 1.900 m</v>
          </cell>
          <cell r="C2427" t="str">
            <v>m³</v>
          </cell>
          <cell r="D2427"/>
        </row>
        <row r="2428">
          <cell r="A2428">
            <v>1917627</v>
          </cell>
          <cell r="B2428" t="str">
            <v>Dragagem de cascalho com draga de sucção e recalque - bomba de 1.350 kW e cortador de 170 kW - distância de recalque de 1.900 a 2.100 m</v>
          </cell>
          <cell r="C2428" t="str">
            <v>m³</v>
          </cell>
          <cell r="D2428"/>
        </row>
        <row r="2429">
          <cell r="A2429">
            <v>1917628</v>
          </cell>
          <cell r="B2429" t="str">
            <v>Dragagem de cascalho com draga de sucção e recalque - bomba de 1.350 kW e cortador de 170 kW - distância de recalque de 2.100 a 2.300 m</v>
          </cell>
          <cell r="C2429" t="str">
            <v>m³</v>
          </cell>
          <cell r="D2429"/>
        </row>
        <row r="2430">
          <cell r="A2430">
            <v>1917629</v>
          </cell>
          <cell r="B2430" t="str">
            <v>Dragagem de material de 1ª categoria com clamshell sobre pontão flutuante - capacidade da caçamba de 4,6 m³ - transporte com batelão de 500 m³ - DMT 0 a 0,2 mn</v>
          </cell>
          <cell r="C2430" t="str">
            <v>m³</v>
          </cell>
          <cell r="D2430"/>
        </row>
        <row r="2431">
          <cell r="A2431">
            <v>1917630</v>
          </cell>
          <cell r="B2431" t="str">
            <v>Dragagem de material de 1ª categoria com clamshell sobre pontão flutuante - capacidade da caçamba de 4,6 m³ - transporte com batelão de 500 m³ - DMT 0,20 a 0,4 mn</v>
          </cell>
          <cell r="C2431" t="str">
            <v>m³</v>
          </cell>
          <cell r="D2431"/>
        </row>
        <row r="2432">
          <cell r="A2432">
            <v>1917631</v>
          </cell>
          <cell r="B2432" t="str">
            <v>Dragagem de material de 1ª categoria com clamshell sobre pontão flutuante - capacidade da caçamba de 4,6 m³ - transporte com batelão de 500 m³ - DMT 0,40 a 0,6 mn</v>
          </cell>
          <cell r="C2432" t="str">
            <v>m³</v>
          </cell>
          <cell r="D2432"/>
        </row>
        <row r="2433">
          <cell r="A2433">
            <v>1917632</v>
          </cell>
          <cell r="B2433" t="str">
            <v>Dragagem de material de 1ª categoria com clamshell sobre pontão flutuante - capacidade da caçamba de 4,6 m³ - transporte com batelão de 500 m³ - DMT 0,60 a 0,8 mn</v>
          </cell>
          <cell r="C2433" t="str">
            <v>m³</v>
          </cell>
          <cell r="D2433"/>
        </row>
        <row r="2434">
          <cell r="A2434">
            <v>1917633</v>
          </cell>
          <cell r="B2434" t="str">
            <v>Dragagem de material de 1ª categoria com clamshell sobre pontão flutuante - capacidade da caçamba de 4,6 m³ - transporte com batelão de 500 m³ - DMT 0,80 a 1,00 mn</v>
          </cell>
          <cell r="C2434" t="str">
            <v>m³</v>
          </cell>
          <cell r="D2434"/>
        </row>
        <row r="2435">
          <cell r="A2435">
            <v>1917634</v>
          </cell>
          <cell r="B2435" t="str">
            <v>Dragagem de material de 1ª categoria com clamshell sobre pontão flutuante - capacidade da caçamba de 4,6 m³ - transporte com batelão de 500 m³ - DMT 1,00 a 1,20 mn</v>
          </cell>
          <cell r="C2435" t="str">
            <v>m³</v>
          </cell>
          <cell r="D2435"/>
        </row>
        <row r="2436">
          <cell r="A2436">
            <v>1917635</v>
          </cell>
          <cell r="B2436" t="str">
            <v>Dragagem de material de 1ª categoria com clamshell sobre pontão flutuante - capacidade da caçamba de 4,6 m³ - transporte com batelão de 500 m³ - DMT 1,20 a 1,40 mn</v>
          </cell>
          <cell r="C2436" t="str">
            <v>m³</v>
          </cell>
          <cell r="D2436"/>
        </row>
        <row r="2437">
          <cell r="A2437">
            <v>1917636</v>
          </cell>
          <cell r="B2437" t="str">
            <v>Dragagem de material de 1ª categoria com clamshell sobre pontão flutuante - capacidade da caçamba de 4,6 m³ - transporte com batelão de 500 m³ - DMT 1,40 a 1,60 mn</v>
          </cell>
          <cell r="C2437" t="str">
            <v>m³</v>
          </cell>
          <cell r="D2437"/>
        </row>
        <row r="2438">
          <cell r="A2438">
            <v>1917637</v>
          </cell>
          <cell r="B2438" t="str">
            <v>Dragagem de material de 1ª categoria com clamshell sobre pontão flutuante - capacidade da caçamba de 4,6 m³ - transporte com batelão de 500 m³ - DMT 1,60 a 1,80 mn</v>
          </cell>
          <cell r="C2438" t="str">
            <v>m³</v>
          </cell>
          <cell r="D2438"/>
        </row>
        <row r="2439">
          <cell r="A2439">
            <v>1917638</v>
          </cell>
          <cell r="B2439" t="str">
            <v>Dragagem de material de 1ª categoria com clamshell sobre pontão flutuante - capacidade da caçamba de 4,6 m³ - transporte com batelão de 500 m³ - DMT 1,80 a 2,00 mn</v>
          </cell>
          <cell r="C2439" t="str">
            <v>m³</v>
          </cell>
          <cell r="D2439"/>
        </row>
        <row r="2440">
          <cell r="A2440">
            <v>1917639</v>
          </cell>
          <cell r="B2440" t="str">
            <v>Dragagem de material de 1ª categoria com clamshell sobre pontão flutuante - capacidade da caçamba de 4,6 m³ - transporte com batelão de 500 m³ - DMT de 2,00 mn</v>
          </cell>
          <cell r="C2440" t="str">
            <v>m³</v>
          </cell>
          <cell r="D2440"/>
        </row>
        <row r="2441">
          <cell r="A2441">
            <v>1917640</v>
          </cell>
          <cell r="B2441" t="str">
            <v>Dragagem de material de 1ª categoria com dragline - caçamba de 2,1 m³ - DMT até 50 m</v>
          </cell>
          <cell r="C2441" t="str">
            <v>m³</v>
          </cell>
          <cell r="D2441"/>
        </row>
        <row r="2442">
          <cell r="A2442">
            <v>1917641</v>
          </cell>
          <cell r="B2442" t="str">
            <v>Dragagem de material de 1ª categoria com dragline - caçamba de 2,1 m³ - caminho de serviço em leito natural - DMT 50 a 200 m - com caminhão de 14 m³ e carregadeira</v>
          </cell>
          <cell r="C2442" t="str">
            <v>m³</v>
          </cell>
          <cell r="D2442"/>
        </row>
        <row r="2443">
          <cell r="A2443">
            <v>1917642</v>
          </cell>
          <cell r="B2443" t="str">
            <v>Dragagem de material de 1ª categoria com dragline - caçamba de 2,1 m³ - caminho de serviço em leito natural - DMT 200 a 400 m - com caminhão de 14 m³ e carregadeira</v>
          </cell>
          <cell r="C2443" t="str">
            <v>m³</v>
          </cell>
          <cell r="D2443"/>
        </row>
        <row r="2444">
          <cell r="A2444">
            <v>1917643</v>
          </cell>
          <cell r="B2444" t="str">
            <v>Dragagem de material de 1ª categoria com dragline - caçamba de 2,1 m³ - caminho de serviço em leito natural - DMT 400 a 600 m - com caminhão de 14 m³ e carregadeira</v>
          </cell>
          <cell r="C2444" t="str">
            <v>m³</v>
          </cell>
          <cell r="D2444"/>
        </row>
        <row r="2445">
          <cell r="A2445">
            <v>1917644</v>
          </cell>
          <cell r="B2445" t="str">
            <v>Dragagem de material de 1ª categoria com dragline - caçamba de 2,1 m³ - caminho de serviço em leito natural - DMT 600 a 800 m - com caminhão de 14 m³ e carregadeira</v>
          </cell>
          <cell r="C2445" t="str">
            <v>m³</v>
          </cell>
          <cell r="D2445"/>
        </row>
        <row r="2446">
          <cell r="A2446">
            <v>1917645</v>
          </cell>
          <cell r="B2446" t="str">
            <v>Dragagem de material de 1ª categoria com dragline - caçamba de 2,1 m³ - caminho de serviço em leito natural - DMT 800 a 1000 m - com caminhão de 14 m³ e carregadeira</v>
          </cell>
          <cell r="C2446" t="str">
            <v>m³</v>
          </cell>
          <cell r="D2446"/>
        </row>
        <row r="2447">
          <cell r="A2447">
            <v>1917646</v>
          </cell>
          <cell r="B2447" t="str">
            <v>Dragagem de material de 1ª categoria com dragline - caçamba de 2,1 m³ - caminho de serviço em leito natural - DMT 1.000 a 1.200 m - com caminhão de 14 m³ e carregadeira</v>
          </cell>
          <cell r="C2447" t="str">
            <v>m³</v>
          </cell>
          <cell r="D2447"/>
        </row>
        <row r="2448">
          <cell r="A2448">
            <v>1917647</v>
          </cell>
          <cell r="B2448" t="str">
            <v>Dragagem de material de 1ª categoria com dragline - caçamba de 2,1 m³ - caminho de serviço em leito natural - DMT 1.200 a 1.400 m - com caminhão de 14 m³ e carregadeira</v>
          </cell>
          <cell r="C2448" t="str">
            <v>m³</v>
          </cell>
          <cell r="D2448"/>
        </row>
        <row r="2449">
          <cell r="A2449">
            <v>1917648</v>
          </cell>
          <cell r="B2449" t="str">
            <v>Dragagem de material de 1ª categoria com dragline - caçamba de 2,1 m³ - caminho de serviço em leito natural - DMT 1.400 a 1.600 m - com caminhão de 14 m³ e carregadeira</v>
          </cell>
          <cell r="C2449" t="str">
            <v>m³</v>
          </cell>
          <cell r="D2449"/>
        </row>
        <row r="2450">
          <cell r="A2450">
            <v>1917649</v>
          </cell>
          <cell r="B2450" t="str">
            <v>Dragagem de material de 1ª categoria com dragline - caçamba de 2,1 m³ - caminho de serviço em leito natural - DMT 1.600 a 1.800 m - com caminhão de 14 m³ e carregadeira</v>
          </cell>
          <cell r="C2450" t="str">
            <v>m³</v>
          </cell>
          <cell r="D2450"/>
        </row>
        <row r="2451">
          <cell r="A2451">
            <v>1917650</v>
          </cell>
          <cell r="B2451" t="str">
            <v>Dragagem de material de 1ª categoria com dragline - caçamba de 2,1 m³ - caminho de serviço em leito natural - DMT 1.800 a 2.000 m - com caminhão de 14 m³ e carregadeira</v>
          </cell>
          <cell r="C2451" t="str">
            <v>m³</v>
          </cell>
          <cell r="D2451"/>
        </row>
        <row r="2452">
          <cell r="A2452">
            <v>1917651</v>
          </cell>
          <cell r="B2452" t="str">
            <v>Dragagem de material de 1ª categoria com dragline - caçamba de 2,1 m³ - caminho de serviço em leito natural - DMT 2.000 a 2.500 m - com caminhão de 14 m³ e carregadeira</v>
          </cell>
          <cell r="C2452" t="str">
            <v>m³</v>
          </cell>
          <cell r="D2452"/>
        </row>
        <row r="2453">
          <cell r="A2453">
            <v>1917652</v>
          </cell>
          <cell r="B2453" t="str">
            <v>Dragagem de material de 1ª categoria com dragline - caçamba de 2,1 m³ - caminho de serviço em leito natural - DMT 2.500 a 3.000 m - com caminhão de 14 m³ e carregadeira</v>
          </cell>
          <cell r="C2453" t="str">
            <v>m³</v>
          </cell>
          <cell r="D2453"/>
        </row>
        <row r="2454">
          <cell r="A2454">
            <v>1917653</v>
          </cell>
          <cell r="B2454" t="str">
            <v>Dragagem de material de 1ª categoria com dragline - caçamba de 2,1 m³ - caminho de serviço em leito natural - DMT de 3.000 m - com caminhão de 14 m³ e carregadeira</v>
          </cell>
          <cell r="C2454" t="str">
            <v>m³</v>
          </cell>
          <cell r="D2454"/>
        </row>
        <row r="2455">
          <cell r="A2455">
            <v>1917654</v>
          </cell>
          <cell r="B2455" t="str">
            <v>Dragagem de material de 1ª categoria com dragline - caçamba de 2,1 m³ - caminho de serviço em revestimento primário - DMT 50 a 200 m - com caminhão de 14 m³ e carregadeira</v>
          </cell>
          <cell r="C2455" t="str">
            <v>m³</v>
          </cell>
          <cell r="D2455"/>
        </row>
        <row r="2456">
          <cell r="A2456">
            <v>1917655</v>
          </cell>
          <cell r="B2456" t="str">
            <v>Dragagem de material de 1ª categoria com dragline - caçamba de 2,1 m³ - caminho de serviço em revestimento primário - DMT 200 a 400 m - com caminhão de 14 m³ e carregadeira</v>
          </cell>
          <cell r="C2456" t="str">
            <v>m³</v>
          </cell>
          <cell r="D2456"/>
        </row>
        <row r="2457">
          <cell r="A2457">
            <v>1917656</v>
          </cell>
          <cell r="B2457" t="str">
            <v>Dragagem de material de 1ª categoria com dragline - caçamba de 2,1 m³ - caminho de serviço em revestimento primário - DMT 400 a 600 m - com caminhão de 14 m³ e carregadeira</v>
          </cell>
          <cell r="C2457" t="str">
            <v>m³</v>
          </cell>
          <cell r="D2457"/>
        </row>
        <row r="2458">
          <cell r="A2458">
            <v>1917657</v>
          </cell>
          <cell r="B2458" t="str">
            <v>Dragagem de material de 1ª categoria com dragline - caçamba de 2,1 m³ - caminho de serviço em revestimento primário - DMT 600 a 800 m - com caminhão de 14 m³ e carregadeira</v>
          </cell>
          <cell r="C2458" t="str">
            <v>m³</v>
          </cell>
          <cell r="D2458"/>
        </row>
        <row r="2459">
          <cell r="A2459">
            <v>1917658</v>
          </cell>
          <cell r="B2459" t="str">
            <v>Dragagem de material de 1ª categoria com dragline - caçamba de 2,1 m³ - caminho de serviço em revestimento primário - DMT 800 a 1000 m - com caminhão de 14 m³ e carregadeira</v>
          </cell>
          <cell r="C2459" t="str">
            <v>m³</v>
          </cell>
          <cell r="D2459"/>
        </row>
        <row r="2460">
          <cell r="A2460">
            <v>1917659</v>
          </cell>
          <cell r="B2460" t="str">
            <v>Dragagem de material de 1ª categoria com dragline - caçamba de 2,1 m³ - caminho de serviço em revestimento primário - DMT 1.000 a 1.200 m - com caminhão de 14 m³ e carregadeira</v>
          </cell>
          <cell r="C2460" t="str">
            <v>m³</v>
          </cell>
          <cell r="D2460"/>
        </row>
        <row r="2461">
          <cell r="A2461">
            <v>1917660</v>
          </cell>
          <cell r="B2461" t="str">
            <v>Dragagem de material de 1ª categoria com dragline - caçamba de 2,1 m³ - caminho de serviço em revestimento primário - DMT 1.200 a 1.400 m - com caminhão de 14 m³ e carregadeir</v>
          </cell>
          <cell r="C2461" t="str">
            <v>m³</v>
          </cell>
          <cell r="D2461"/>
        </row>
        <row r="2462">
          <cell r="A2462">
            <v>1917661</v>
          </cell>
          <cell r="B2462" t="str">
            <v>Dragagem de material de 1ª categoria com dragline - caçamba de 2,1 m³ - caminho de serviço em revestimento primário - DMT 1.400 a 1.600 m - com caminhão de 14 m³ e carregadeira</v>
          </cell>
          <cell r="C2462" t="str">
            <v>m³</v>
          </cell>
          <cell r="D2462"/>
        </row>
        <row r="2463">
          <cell r="A2463">
            <v>1917662</v>
          </cell>
          <cell r="B2463" t="str">
            <v>Dragagem de material de 1ª categoria com dragline - caçamba de 2,1 m³ - caminho de serviço em revestimento primário - DMT 1.600 a 1.800 m - com caminhão de 14 m³ e carregadeira</v>
          </cell>
          <cell r="C2463" t="str">
            <v>m³</v>
          </cell>
          <cell r="D2463"/>
        </row>
        <row r="2464">
          <cell r="A2464">
            <v>1917663</v>
          </cell>
          <cell r="B2464" t="str">
            <v>Dragagem de material de 1ª categoria com dragline - caçamba de 2,1 m³ - caminho de serviço em revestimento primário - DMT 1.800 a 2.000 m - com caminhão de 14 m³ e carregadeira</v>
          </cell>
          <cell r="C2464" t="str">
            <v>m³</v>
          </cell>
          <cell r="D2464"/>
        </row>
        <row r="2465">
          <cell r="A2465">
            <v>1917664</v>
          </cell>
          <cell r="B2465" t="str">
            <v>Dragagem de material de 1ª categoria com dragline - caçamba de 2,1 m³ - caminho de serviço em revestimento primário - DMT 2.000 a 2.500 m - com caminhão de 14 m³ e carregadeira</v>
          </cell>
          <cell r="C2465" t="str">
            <v>m³</v>
          </cell>
          <cell r="D2465"/>
        </row>
        <row r="2466">
          <cell r="A2466">
            <v>1917665</v>
          </cell>
          <cell r="B2466" t="str">
            <v>Dragagem de material de 1ª categoria com dragline - caçamba de 2,1 m³ - caminho de serviço em revestimento primário - DMT 2.500 a 3.000 m - com caminhão de 14 m³ e carregadeira</v>
          </cell>
          <cell r="C2466" t="str">
            <v>m³</v>
          </cell>
          <cell r="D2466"/>
        </row>
        <row r="2467">
          <cell r="A2467">
            <v>1917666</v>
          </cell>
          <cell r="B2467" t="str">
            <v>Dragagem de material de 1ª categoria com dragline - caçamba de 2,1 m³ - caminho de serviço em revestimento primário - DMT de 3.000 m - com caminhão de 14 m³ e carregadeira</v>
          </cell>
          <cell r="C2467" t="str">
            <v>m³</v>
          </cell>
          <cell r="D2467"/>
        </row>
        <row r="2468">
          <cell r="A2468">
            <v>1917667</v>
          </cell>
          <cell r="B2468" t="str">
            <v>Dragagem de material de 1ª categoria com dragline - caçamba de 2,1 m³ - caminho de serviço pavimentado - DMT 50 a 200 m - com caminhão de 14 m³ e carregadeira</v>
          </cell>
          <cell r="C2468" t="str">
            <v>m³</v>
          </cell>
          <cell r="D2468"/>
        </row>
        <row r="2469">
          <cell r="A2469">
            <v>1917668</v>
          </cell>
          <cell r="B2469" t="str">
            <v>Dragagem de material de 1ª categoria com dragline - caçamba de 2,1 m³ - caminho de serviço pavimentado - DMT 200 a 400 m - com caminhão de 14 m³ e carregadeira</v>
          </cell>
          <cell r="C2469" t="str">
            <v>m³</v>
          </cell>
          <cell r="D2469"/>
        </row>
        <row r="2470">
          <cell r="A2470">
            <v>1917669</v>
          </cell>
          <cell r="B2470" t="str">
            <v>Dragagem de material de 1ª categoria com dragline - caçamba de 2,1 m³ - caminho de serviço pavimentado - DMT 400 a 600 m - com caminhão de 14 m³ e carregadeira</v>
          </cell>
          <cell r="C2470" t="str">
            <v>m³</v>
          </cell>
          <cell r="D2470"/>
        </row>
        <row r="2471">
          <cell r="A2471">
            <v>1917670</v>
          </cell>
          <cell r="B2471" t="str">
            <v>Dragagem de material de 1ª categoria com dragline - caçamba de 2,1 m³ - caminho de serviço pavimentado - DMT 600 a 800 m - com caminhão de 14 m³ e carregadeira</v>
          </cell>
          <cell r="C2471" t="str">
            <v>m³</v>
          </cell>
          <cell r="D2471"/>
        </row>
        <row r="2472">
          <cell r="A2472">
            <v>1917671</v>
          </cell>
          <cell r="B2472" t="str">
            <v>Dragagem de material de 1ª categoria com dragline - caçamba de 2,1 m³ - caminho de serviço pavimentado - DMT 800 a 1000 m - com caminhão de 14 m³ e carregadeira</v>
          </cell>
          <cell r="C2472" t="str">
            <v>m³</v>
          </cell>
          <cell r="D2472"/>
        </row>
        <row r="2473">
          <cell r="A2473">
            <v>1917672</v>
          </cell>
          <cell r="B2473" t="str">
            <v>Dragagem de material de 1ª categoria com dragline - caçamba de 2,1 m³ - caminho de serviço pavimentado - DMT 1.000 a 1.200 m - com caminhão de 14 m³ e carregadeira</v>
          </cell>
          <cell r="C2473" t="str">
            <v>m³</v>
          </cell>
          <cell r="D2473"/>
        </row>
        <row r="2474">
          <cell r="A2474">
            <v>1917673</v>
          </cell>
          <cell r="B2474" t="str">
            <v>Dragagem de material de 1ª categoria com dragline - caçamba de 2,1 m³ - caminho de serviço pavimentado - DMT 1.200 a 1.400 m - com caminhão de 14 m³ e carregadeira</v>
          </cell>
          <cell r="C2474" t="str">
            <v>m³</v>
          </cell>
          <cell r="D2474"/>
        </row>
        <row r="2475">
          <cell r="A2475">
            <v>1917674</v>
          </cell>
          <cell r="B2475" t="str">
            <v>Dragagem de material de 1ª categoria com dragline - caçamba de 2,1 m³ - caminho de serviço pavimentado - DMT 1.400 a 1.600 m - com caminhão de 14 m³ e carregadeira</v>
          </cell>
          <cell r="C2475" t="str">
            <v>m³</v>
          </cell>
          <cell r="D2475"/>
        </row>
        <row r="2476">
          <cell r="A2476">
            <v>1917675</v>
          </cell>
          <cell r="B2476" t="str">
            <v>Dragagem de material de 1ª categoria com dragline - caçamba de 2,1 m³ - caminho de serviço pavimentado - DMT 1.600 a 1.800 m - com caminhão de 14 m³ e carregadeira</v>
          </cell>
          <cell r="C2476" t="str">
            <v>m³</v>
          </cell>
          <cell r="D2476"/>
        </row>
        <row r="2477">
          <cell r="A2477">
            <v>1917676</v>
          </cell>
          <cell r="B2477" t="str">
            <v>Dragagem de material de 1ª categoria com dragline - caçamba de 2,1 m³ - caminho de serviço pavimentado - DMT 1.800 a 2.000 m - com caminhão de 14 m³ e carregadeira</v>
          </cell>
          <cell r="C2477" t="str">
            <v>m³</v>
          </cell>
          <cell r="D2477"/>
        </row>
        <row r="2478">
          <cell r="A2478">
            <v>1917677</v>
          </cell>
          <cell r="B2478" t="str">
            <v>Dragagem de material de 1ª categoria com dragline - caçamba de 2,1 m³ - caminho de serviço pavimentado - DMT 2.000 a 2.500 m - com caminhão de 14 m³ e carregadeira</v>
          </cell>
          <cell r="C2478" t="str">
            <v>m³</v>
          </cell>
          <cell r="D2478"/>
        </row>
        <row r="2479">
          <cell r="A2479">
            <v>1917678</v>
          </cell>
          <cell r="B2479" t="str">
            <v>Dragagem de material de 1ª categoria com dragline - caçamba de 2,1 m³ - caminho de serviço pavimentado - DMT 2.500 a 3.000 m - com caminhão de 14 m³ e carregadeira</v>
          </cell>
          <cell r="C2479" t="str">
            <v>m³</v>
          </cell>
          <cell r="D2479"/>
        </row>
        <row r="2480">
          <cell r="A2480">
            <v>1917679</v>
          </cell>
          <cell r="B2480" t="str">
            <v>Dragagem de material de 1ª categoria com dragline - caçamba de 2,1 m³ - caminho de serviço pavimentado - DMT de 3.000 m - com caminhão de 14 m³ e carregadeira</v>
          </cell>
          <cell r="C2480" t="str">
            <v>m³</v>
          </cell>
          <cell r="D2480"/>
        </row>
        <row r="2481">
          <cell r="A2481">
            <v>1917680</v>
          </cell>
          <cell r="B2481" t="str">
            <v>Dragagem de material de 1ª categoria com escavadeira hidráulica - capacidade de caçamba de 1,5 m³ - DMT 0 a 50 m</v>
          </cell>
          <cell r="C2481" t="str">
            <v>m³</v>
          </cell>
          <cell r="D2481"/>
        </row>
        <row r="2482">
          <cell r="A2482">
            <v>1917681</v>
          </cell>
          <cell r="B2482" t="str">
            <v>Dragagem de material de 1ª categoria com escavadeira hidráulica - capacidade de caçamba de 1,5 m³ - caminho de serviço em leito natural - DMT 50 a 200 m</v>
          </cell>
          <cell r="C2482" t="str">
            <v>m³</v>
          </cell>
          <cell r="D2482"/>
        </row>
        <row r="2483">
          <cell r="A2483">
            <v>1917682</v>
          </cell>
          <cell r="B2483" t="str">
            <v>Dragagem de material de 1ª categoria com escavadeira hidráulica - capacidade de caçamba de 1,5 m³ - caminho de serviço em leito natural - DMT 200 a 400 m</v>
          </cell>
          <cell r="C2483" t="str">
            <v>m³</v>
          </cell>
          <cell r="D2483"/>
        </row>
        <row r="2484">
          <cell r="A2484">
            <v>1917683</v>
          </cell>
          <cell r="B2484" t="str">
            <v>Dragagem de material de 1ª categoria com escavadeira hidráulica - capacidade de caçamba de 1,5 m³ - caminho de serviço em leito natural - DMT 400 a 600 m</v>
          </cell>
          <cell r="C2484" t="str">
            <v>m³</v>
          </cell>
          <cell r="D2484"/>
        </row>
        <row r="2485">
          <cell r="A2485">
            <v>1917684</v>
          </cell>
          <cell r="B2485" t="str">
            <v>Dragagem de material de 1ª categoria com escavadeira hidráulica - capacidade de caçamba de 1,5 m³ - caminho de serviço em leito natural - DMT 600 a 800 m</v>
          </cell>
          <cell r="C2485" t="str">
            <v>m³</v>
          </cell>
          <cell r="D2485"/>
        </row>
        <row r="2486">
          <cell r="A2486">
            <v>1917685</v>
          </cell>
          <cell r="B2486" t="str">
            <v>Dragagem de material de 1ª categoria com escavadeira hidráulica - capacidade de caçamba de 1,5 m³ - caminho de serviço em leito natural - DMT 800 a 1000 m</v>
          </cell>
          <cell r="C2486" t="str">
            <v>m³</v>
          </cell>
          <cell r="D2486"/>
        </row>
        <row r="2487">
          <cell r="A2487">
            <v>1917686</v>
          </cell>
          <cell r="B2487" t="str">
            <v>Dragagem de material de 1ª categoria com escavadeira hidráulica - capacidade de caçamba de 1,5 m³ - caminho de serviço em leito natural - DMT 1.000 a 1.200 m</v>
          </cell>
          <cell r="C2487" t="str">
            <v>m³</v>
          </cell>
          <cell r="D2487"/>
        </row>
        <row r="2488">
          <cell r="A2488">
            <v>1917687</v>
          </cell>
          <cell r="B2488" t="str">
            <v>Dragagem de material de 1ª categoria com escavadeira hidráulica - capacidade de caçamba de 1,5 m³ - caminho de serviço em leito natural - DMT 1.200 a 1.400 m</v>
          </cell>
          <cell r="C2488" t="str">
            <v>m³</v>
          </cell>
          <cell r="D2488"/>
        </row>
        <row r="2489">
          <cell r="A2489">
            <v>1917688</v>
          </cell>
          <cell r="B2489" t="str">
            <v>Dragagem de material de 1ª categoria com escavadeira hidráulica - capacidade de caçamba de 1,5 m³ - caminho de serviço em leito natural - DMT 1.400 a 1.600 m</v>
          </cell>
          <cell r="C2489" t="str">
            <v>m³</v>
          </cell>
          <cell r="D2489"/>
        </row>
        <row r="2490">
          <cell r="A2490">
            <v>1917689</v>
          </cell>
          <cell r="B2490" t="str">
            <v>Dragagem de material de 1ª categoria com escavadeira hidráulica - capacidade de caçamba de 1,5 m³ - caminho de serviço em leito natural - DMT 1.600 a 1.800 m</v>
          </cell>
          <cell r="C2490" t="str">
            <v>m³</v>
          </cell>
          <cell r="D2490"/>
        </row>
        <row r="2491">
          <cell r="A2491">
            <v>1917690</v>
          </cell>
          <cell r="B2491" t="str">
            <v>Dragagem de material de 1ª categoria com escavadeira hidráulica - capacidade de caçamba de 1,5 m³ - caminho de serviço em leito natural - DMT 1.800 a 2.000 m</v>
          </cell>
          <cell r="C2491" t="str">
            <v>m³</v>
          </cell>
          <cell r="D2491"/>
        </row>
        <row r="2492">
          <cell r="A2492">
            <v>1917691</v>
          </cell>
          <cell r="B2492" t="str">
            <v>Dragagem de material de 1ª categoria com escavadeira hidráulica - capacidade de caçamba de 1,5 m³ - caminho de serviço em leito natural - DMT 2.000 a 2.500 m</v>
          </cell>
          <cell r="C2492" t="str">
            <v>m³</v>
          </cell>
          <cell r="D2492"/>
        </row>
        <row r="2493">
          <cell r="A2493">
            <v>1917692</v>
          </cell>
          <cell r="B2493" t="str">
            <v>Dragagem de material de 1ª categoria com escavadeira hidráulica - capacidade de caçamba de 1,5 m³ - caminho de serviço emleito natural - DMT 2.500 a 3.000 m</v>
          </cell>
          <cell r="C2493" t="str">
            <v>m³</v>
          </cell>
          <cell r="D2493"/>
        </row>
        <row r="2494">
          <cell r="A2494">
            <v>1917693</v>
          </cell>
          <cell r="B2494" t="str">
            <v>Dragagem de material de 1ª categoria com escavadeira hidráulica - capacidade de caçamba de 1,5 m³ - caminho de serviço em leito natural - DMT 3.000 m</v>
          </cell>
          <cell r="C2494" t="str">
            <v>m³</v>
          </cell>
          <cell r="D2494"/>
        </row>
        <row r="2495">
          <cell r="A2495">
            <v>1917694</v>
          </cell>
          <cell r="B2495" t="str">
            <v>Dragagem de material de 1ª categoria com escavadeira hidráulica - capacidade de caçamba de 1,5 m³ - caminho de serviço emrevestimento primário - DMT 50 a 200 m</v>
          </cell>
          <cell r="C2495" t="str">
            <v>m³</v>
          </cell>
          <cell r="D2495"/>
        </row>
        <row r="2496">
          <cell r="A2496">
            <v>1917695</v>
          </cell>
          <cell r="B2496" t="str">
            <v>Dragagem de material de 1ª categoria com escavadeira hidráulica - capacidade de caçamba de 1,5 m³ - caminho de serviço em revestimento primário - DMT 200 a 400 m</v>
          </cell>
          <cell r="C2496" t="str">
            <v>m³</v>
          </cell>
          <cell r="D2496"/>
        </row>
        <row r="2497">
          <cell r="A2497">
            <v>1917696</v>
          </cell>
          <cell r="B2497" t="str">
            <v>Dragagem de material de 1ª categoria com escavadeira hidráulica - capacidade de caçamba de 1,5 m³ - caminho de serviço em revestimento primário - DMT 400 a 600 m</v>
          </cell>
          <cell r="C2497" t="str">
            <v>m³</v>
          </cell>
          <cell r="D2497"/>
        </row>
        <row r="2498">
          <cell r="A2498">
            <v>1917697</v>
          </cell>
          <cell r="B2498" t="str">
            <v>Dragagem de material de 1ª categoria com escavadeira hidráulica - capacidade de caçamba de 1,5 m³ - caminho de serviço em revestimento primário - DMT 600 a 800 m</v>
          </cell>
          <cell r="C2498" t="str">
            <v>m³</v>
          </cell>
          <cell r="D2498"/>
        </row>
        <row r="2499">
          <cell r="A2499">
            <v>1917698</v>
          </cell>
          <cell r="B2499" t="str">
            <v>Dragagem de material de 1ª categoria com escavadeira hidráulica - capacidade de caçamba de 1,5 m³ - caminho de serviço em revestimento primário - DMT 800 a 1000 m</v>
          </cell>
          <cell r="C2499" t="str">
            <v>m³</v>
          </cell>
          <cell r="D2499"/>
        </row>
        <row r="2500">
          <cell r="A2500">
            <v>1917699</v>
          </cell>
          <cell r="B2500" t="str">
            <v>Dragagem de material de 1ª categoria com escavadeira hidráulica - capacidade de caçamba de 1,5 m³ - caminho de serviço em revestimento primário - DMT 1.000 a 1.200 m</v>
          </cell>
          <cell r="C2500" t="str">
            <v>m³</v>
          </cell>
          <cell r="D2500"/>
        </row>
        <row r="2501">
          <cell r="A2501">
            <v>1917700</v>
          </cell>
          <cell r="B2501" t="str">
            <v>Dragagem de material de 1ª categoria com escavadeira hidráulica - capacidade de caçamba de 1,5 m³ - caminho de serviço em revestimento primário - DMT 1.200 a 1.400 m</v>
          </cell>
          <cell r="C2501" t="str">
            <v>m³</v>
          </cell>
          <cell r="D2501"/>
        </row>
        <row r="2502">
          <cell r="A2502">
            <v>1917701</v>
          </cell>
          <cell r="B2502" t="str">
            <v>Dragagem de material de 1ª categoria com escavadeira hidráulica - capacidade de caçamba de 1,5 m³ - caminho de serviço em revestimento primário - DMT 1.400 a 1.600 m</v>
          </cell>
          <cell r="C2502" t="str">
            <v>m³</v>
          </cell>
          <cell r="D2502"/>
        </row>
        <row r="2503">
          <cell r="A2503">
            <v>1917702</v>
          </cell>
          <cell r="B2503" t="str">
            <v>Dragagem de material de 1ª categoria com escavadeira hidráulica - capacidade de caçamba de 1,5 m³ - caminho de serviço em revestimento primário - DMT 1.600 a 1.800 m</v>
          </cell>
          <cell r="C2503" t="str">
            <v>m³</v>
          </cell>
          <cell r="D2503"/>
        </row>
        <row r="2504">
          <cell r="A2504">
            <v>1917703</v>
          </cell>
          <cell r="B2504" t="str">
            <v>Dragagem de material de 1ª categoria com escavadeira hidráulica - capacidade de caçamba de 1,5 m³ - caminho de serviço em revestimento primário - DMT 1.800 a 2.000 m</v>
          </cell>
          <cell r="C2504" t="str">
            <v>m³</v>
          </cell>
          <cell r="D2504"/>
        </row>
        <row r="2505">
          <cell r="A2505">
            <v>1917704</v>
          </cell>
          <cell r="B2505" t="str">
            <v>Dragagem de material de 1ª categoria com escavadeira hidráulica - capacidade de caçamba de 1,5 m³ - caminho de serviço em revestimento primário - DMT 2.000 a 2.500 m</v>
          </cell>
          <cell r="C2505" t="str">
            <v>m³</v>
          </cell>
          <cell r="D2505"/>
        </row>
        <row r="2506">
          <cell r="A2506">
            <v>1917705</v>
          </cell>
          <cell r="B2506" t="str">
            <v>Dragagem de material de 1ª categoria com escavadeira hidráulica - capacidade de caçamba de 1,5 m³ - caminho de serviço em revestimento primário - DMT 2.500 a 3.000 m</v>
          </cell>
          <cell r="C2506" t="str">
            <v>m³</v>
          </cell>
          <cell r="D2506"/>
        </row>
        <row r="2507">
          <cell r="A2507">
            <v>1917706</v>
          </cell>
          <cell r="B2507" t="str">
            <v>Dragagem de material de 1ª categoria com escavadeira hidráulica - capacidade de caçamba de 1,5 m³ - caminho de serviço em revestimento primário - DMT 3.000 m</v>
          </cell>
          <cell r="C2507" t="str">
            <v>m³</v>
          </cell>
          <cell r="D2507"/>
        </row>
        <row r="2508">
          <cell r="A2508">
            <v>1917707</v>
          </cell>
          <cell r="B2508" t="str">
            <v>Dragagem de material de 1ª categoria com escavadeira hidráulica - capacidade de caçamba de 1,5 m³ - caminho de serviço pavimentado - DMT 50 a 200 m</v>
          </cell>
          <cell r="C2508" t="str">
            <v>m³</v>
          </cell>
          <cell r="D2508"/>
        </row>
        <row r="2509">
          <cell r="A2509">
            <v>1917708</v>
          </cell>
          <cell r="B2509" t="str">
            <v>Dragagem de material de 1ª categoria com escavadeira hidráulica - capacidade de caçamba de 1,5 m³ - caminho de serviço pavimentado - DMT 200 a 400 m</v>
          </cell>
          <cell r="C2509" t="str">
            <v>m³</v>
          </cell>
          <cell r="D2509"/>
        </row>
        <row r="2510">
          <cell r="A2510">
            <v>1917709</v>
          </cell>
          <cell r="B2510" t="str">
            <v>Dragagem de material de 1ª categoria com escavadeira hidráulica - capacidade de caçamba de 1,5 m³ - caminho de serviço pavimentado - DMT 400 a 600 m</v>
          </cell>
          <cell r="C2510" t="str">
            <v>m³</v>
          </cell>
          <cell r="D2510"/>
        </row>
        <row r="2511">
          <cell r="A2511">
            <v>1917710</v>
          </cell>
          <cell r="B2511" t="str">
            <v>Dragagem de material de 1ª categoria com escavadeira hidráulica - capacidade de caçamba de 1,5 m³ - caminho de serviço pavimentado - DMT 600 a 800 m</v>
          </cell>
          <cell r="C2511" t="str">
            <v>m³</v>
          </cell>
          <cell r="D2511"/>
        </row>
        <row r="2512">
          <cell r="A2512">
            <v>1917711</v>
          </cell>
          <cell r="B2512" t="str">
            <v>Dragagem de material de 1ª categoria com escavadeira hidráulica - capacidade de caçamba de 1,5 m³ - caminho de serviço pavimentado - DMT 800 a 1000 m</v>
          </cell>
          <cell r="C2512" t="str">
            <v>m³</v>
          </cell>
          <cell r="D2512"/>
        </row>
        <row r="2513">
          <cell r="A2513">
            <v>1917712</v>
          </cell>
          <cell r="B2513" t="str">
            <v>Dragagem de material de 1ª categoria com escavadeira hidráulica - capacidade de caçamba de 1,5 m³ - caminho de serviço  pavimentado - DMT 1.000 a 1.200 m</v>
          </cell>
          <cell r="C2513" t="str">
            <v>m³</v>
          </cell>
          <cell r="D2513"/>
        </row>
        <row r="2514">
          <cell r="A2514">
            <v>1917713</v>
          </cell>
          <cell r="B2514" t="str">
            <v>Dragagem de material de 1ª categoria com escavadeira hidráulica - capacidade de caçamba de 1,5 m³ - caminho de serviço pavimentado - DMT 1.200 a 1.400 m</v>
          </cell>
          <cell r="C2514" t="str">
            <v>m³</v>
          </cell>
          <cell r="D2514"/>
        </row>
        <row r="2515">
          <cell r="A2515">
            <v>1917714</v>
          </cell>
          <cell r="B2515" t="str">
            <v>Dragagem de material de 1ª categoria com escavadeira hidráulica - capacidade de caçamba de 1,5 m³ - caminho de serviço pavimentado - DMT 1.400 a 1.600 m</v>
          </cell>
          <cell r="C2515" t="str">
            <v>m³</v>
          </cell>
          <cell r="D2515"/>
        </row>
        <row r="2516">
          <cell r="A2516">
            <v>1917715</v>
          </cell>
          <cell r="B2516" t="str">
            <v>Dragagem de material de 1ª categoria com escavadeira hidráulica - capacidade de caçamba de 1,5 m³ - caminho de serviço pavimentado - DMT 1.600 a 1.800 m</v>
          </cell>
          <cell r="C2516" t="str">
            <v>m³</v>
          </cell>
          <cell r="D2516"/>
        </row>
        <row r="2517">
          <cell r="A2517">
            <v>1917716</v>
          </cell>
          <cell r="B2517" t="str">
            <v>Dragagem de material de 1ª categoria com escavadeira hidráulica - capacidade de caçamba de 1,5 m³ - caminho de serviço pavimentado - DMT 1.800 a 2.000 m</v>
          </cell>
          <cell r="C2517" t="str">
            <v>m³</v>
          </cell>
          <cell r="D2517"/>
        </row>
        <row r="2518">
          <cell r="A2518">
            <v>1917717</v>
          </cell>
          <cell r="B2518" t="str">
            <v>Dragagem de material de 1ª categoria com escavadeira hidráulica - capacidade de caçamba de 1,5 m³ - caminho de serviço pavimentado - DMT 2.000 a 2.500 m</v>
          </cell>
          <cell r="C2518" t="str">
            <v>m³</v>
          </cell>
          <cell r="D2518"/>
        </row>
        <row r="2519">
          <cell r="A2519">
            <v>1917718</v>
          </cell>
          <cell r="B2519" t="str">
            <v>Dragagem de material de 1ª categoria com escavadeira hidráulica - capacidade de caçamba de 1,5 m³ - caminho de serviço pavimentado - DMT 2.500 a 3.000 m</v>
          </cell>
          <cell r="C2519" t="str">
            <v>m³</v>
          </cell>
          <cell r="D2519"/>
        </row>
        <row r="2520">
          <cell r="A2520">
            <v>1917719</v>
          </cell>
          <cell r="B2520" t="str">
            <v>Dragagem de material de 1ª categoria com escavadeira hidráulica - capacidade de caçamba de 1,5 m³ - caminho de serviço pavimentado - DMT 3.000 m</v>
          </cell>
          <cell r="C2520" t="str">
            <v>m³</v>
          </cell>
          <cell r="D2520"/>
        </row>
        <row r="2521">
          <cell r="A2521">
            <v>1917724</v>
          </cell>
          <cell r="B2521" t="str">
            <v>Dragagem de areia fina com draga de sucção e recalque - bomba de 177 kW e cortador de 30 kW - distância de recalque de até 500 m</v>
          </cell>
          <cell r="C2521" t="str">
            <v>m³</v>
          </cell>
          <cell r="D2521"/>
        </row>
        <row r="2522">
          <cell r="A2522">
            <v>1917725</v>
          </cell>
          <cell r="B2522" t="str">
            <v>Dragagem de areia média com draga de sucção e recalque - bomba de 177 kW e cortador de 30 kW - distância de recalque de até 500 m</v>
          </cell>
          <cell r="C2522" t="str">
            <v>m³</v>
          </cell>
          <cell r="D2522"/>
        </row>
        <row r="2523">
          <cell r="A2523">
            <v>1917726</v>
          </cell>
          <cell r="B2523" t="str">
            <v>Dragagem de areia grossa com draga de sucção e recalque - bomba de 177 kW e cortador de 30 kW - distância de recalque de até 500 m</v>
          </cell>
          <cell r="C2523" t="str">
            <v>m³</v>
          </cell>
          <cell r="D2523"/>
        </row>
        <row r="2524">
          <cell r="A2524">
            <v>1917727</v>
          </cell>
          <cell r="B2524" t="str">
            <v>Dragagem de cascalho fino com draga de sucção e recalque - bomba de 177 kW e cortador de 30 kW - distância de recalque de até 500 m</v>
          </cell>
          <cell r="C2524" t="str">
            <v>m³</v>
          </cell>
          <cell r="D2524"/>
        </row>
        <row r="2525">
          <cell r="A2525">
            <v>1917728</v>
          </cell>
          <cell r="B2525" t="str">
            <v>Dragagem de cascalho com draga de sucção e recalque - bomba de 177 kW e cortador de 30 kW - distância de recalque de até 500 m</v>
          </cell>
          <cell r="C2525" t="str">
            <v>m³</v>
          </cell>
          <cell r="D2525"/>
        </row>
        <row r="2526">
          <cell r="A2526">
            <v>1917729</v>
          </cell>
          <cell r="B2526" t="str">
            <v>Dragagem de areia fina com draga de sucção e recalque - bomba de 447 kW e cortador de 52 kW - distância de recalque de até 500 m</v>
          </cell>
          <cell r="C2526" t="str">
            <v>m³</v>
          </cell>
          <cell r="D2526"/>
        </row>
        <row r="2527">
          <cell r="A2527">
            <v>1917730</v>
          </cell>
          <cell r="B2527" t="str">
            <v>Dragagem de areia média com draga de sucção e recalque - bomba de 447 kW e cortador de 52 kW - distância de recalque de até 500 m</v>
          </cell>
          <cell r="C2527" t="str">
            <v>m³</v>
          </cell>
          <cell r="D2527"/>
        </row>
        <row r="2528">
          <cell r="A2528">
            <v>1917731</v>
          </cell>
          <cell r="B2528" t="str">
            <v>Dragagem de cascalho fino com draga de sucção e recalque - bomba de 447 kW e cortador de 52 kW - distância de recalque de até 500 m</v>
          </cell>
          <cell r="C2528" t="str">
            <v>m³</v>
          </cell>
          <cell r="D2528"/>
        </row>
        <row r="2529">
          <cell r="A2529">
            <v>1917732</v>
          </cell>
          <cell r="B2529" t="str">
            <v>Dragagem de areia fina com draga de sucção e recalque - bomba de 746 kW e cortador de 110 kW - distância de recalque de até 500 m</v>
          </cell>
          <cell r="C2529" t="str">
            <v>m³</v>
          </cell>
          <cell r="D2529"/>
        </row>
        <row r="2530">
          <cell r="A2530">
            <v>1917733</v>
          </cell>
          <cell r="B2530" t="str">
            <v>Dragagem de areia média com draga de sucção e recalque - bomba de 746 kW e cortador de 110 kW - distância de recalque de 500 m</v>
          </cell>
          <cell r="C2530" t="str">
            <v>m³</v>
          </cell>
          <cell r="D2530"/>
        </row>
        <row r="2531">
          <cell r="A2531">
            <v>1917734</v>
          </cell>
          <cell r="B2531" t="str">
            <v>Dragagem de areia grossa com draga de sucção e recalque - bomba de 746 kW e cortador de 110 kW - distância de recalque de até 500 m</v>
          </cell>
          <cell r="C2531" t="str">
            <v>m³</v>
          </cell>
          <cell r="D2531"/>
        </row>
        <row r="2532">
          <cell r="A2532">
            <v>1917735</v>
          </cell>
          <cell r="B2532" t="str">
            <v>Dragagem de cascalho fino com draga de sucção e recalque - bomba de 746 kW e cortador de 110 kW - distância de recalque até 500 m</v>
          </cell>
          <cell r="C2532" t="str">
            <v>m³</v>
          </cell>
          <cell r="D2532"/>
        </row>
        <row r="2533">
          <cell r="A2533">
            <v>1917736</v>
          </cell>
          <cell r="B2533" t="str">
            <v>Dragagem de cascalho com draga de sucção e recalque - bomba de 746 kW e cortador de 110 kW - distância de recalque de até  500 m</v>
          </cell>
          <cell r="C2533" t="str">
            <v>m³</v>
          </cell>
          <cell r="D2533"/>
        </row>
        <row r="2534">
          <cell r="A2534">
            <v>1917737</v>
          </cell>
          <cell r="B2534" t="str">
            <v>Dragagem de areia fina com draga de sucção e recalque - bomba de 1.350 kW e cortador de 170 kW - distância de recalque de até 500 m</v>
          </cell>
          <cell r="C2534" t="str">
            <v>m³</v>
          </cell>
          <cell r="D2534"/>
        </row>
        <row r="2535">
          <cell r="A2535">
            <v>1917738</v>
          </cell>
          <cell r="B2535" t="str">
            <v>Dragagem de areia média com draga de sucção e recalque - bomba de 1.350 kW e cortador de 170 kW - distância de recalque de até 500 m</v>
          </cell>
          <cell r="C2535" t="str">
            <v>m³</v>
          </cell>
          <cell r="D2535"/>
        </row>
        <row r="2536">
          <cell r="A2536">
            <v>1917739</v>
          </cell>
          <cell r="B2536" t="str">
            <v>Dragagem de areia grossa com draga de sucção e recalque - bomba de 1.350 kW e cortador de 170 kW - distância de recalque de até 500 m</v>
          </cell>
          <cell r="C2536" t="str">
            <v>m³</v>
          </cell>
          <cell r="D2536"/>
        </row>
        <row r="2537">
          <cell r="A2537">
            <v>1917740</v>
          </cell>
          <cell r="B2537" t="str">
            <v>Dragagem de cascalho fino com draga de sucção e recalque - bomba de 1.350 kW e cortador de 170 kW - distância de recalque de até 500 m</v>
          </cell>
          <cell r="C2537" t="str">
            <v>m³</v>
          </cell>
          <cell r="D2537"/>
        </row>
        <row r="2538">
          <cell r="A2538">
            <v>1917741</v>
          </cell>
          <cell r="B2538" t="str">
            <v>Dragagem de cascalho com draga de sucção e recalque - bomba de 1.350 kW e cortador de 170 kW - distância de recalque de até 500 m</v>
          </cell>
          <cell r="C2538" t="str">
            <v>m³</v>
          </cell>
          <cell r="D2538"/>
        </row>
        <row r="2539">
          <cell r="A2539">
            <v>2003304</v>
          </cell>
          <cell r="B2539" t="str">
            <v>Valeta de proteção de cortes com revestimento vegetal - VPC 01</v>
          </cell>
          <cell r="C2539" t="str">
            <v>m</v>
          </cell>
          <cell r="D2539" t="str">
            <v>DNIT 018/2006-ES</v>
          </cell>
        </row>
        <row r="2540">
          <cell r="A2540">
            <v>2003305</v>
          </cell>
          <cell r="B2540" t="str">
            <v>Valeta de proteção de cortes com revestimento vegetal - VPC 02</v>
          </cell>
          <cell r="C2540" t="str">
            <v>m</v>
          </cell>
          <cell r="D2540" t="str">
            <v>DNIT 018/2006-ES</v>
          </cell>
        </row>
        <row r="2541">
          <cell r="A2541">
            <v>2003306</v>
          </cell>
          <cell r="B2541" t="str">
            <v>Valeta de proteção de cortes com revestimento de concreto - VPC 03 - areia extraída e brita produzida</v>
          </cell>
          <cell r="C2541" t="str">
            <v>m</v>
          </cell>
          <cell r="D2541" t="str">
            <v>DNIT 018/2006-ES</v>
          </cell>
        </row>
        <row r="2542">
          <cell r="A2542">
            <v>2003307</v>
          </cell>
          <cell r="B2542" t="str">
            <v>Valeta de proteção de cortes com revestimento de concreto - VPC 03 - areia e brita comerciais</v>
          </cell>
          <cell r="C2542" t="str">
            <v>m</v>
          </cell>
          <cell r="D2542" t="str">
            <v>DNIT 018/2006-ES</v>
          </cell>
        </row>
        <row r="2543">
          <cell r="A2543">
            <v>2003308</v>
          </cell>
          <cell r="B2543" t="str">
            <v>Valeta de proteção de cortes com revestimento de concreto - VPC 04 - areia extraída e brita produzida</v>
          </cell>
          <cell r="C2543" t="str">
            <v>m</v>
          </cell>
          <cell r="D2543" t="str">
            <v>DNIT 018/2006-ES</v>
          </cell>
        </row>
        <row r="2544">
          <cell r="A2544">
            <v>2003309</v>
          </cell>
          <cell r="B2544" t="str">
            <v>Valeta de proteção de cortes com revestimento de concreto - VPC 04 - areia e brita comerciais</v>
          </cell>
          <cell r="C2544" t="str">
            <v>m</v>
          </cell>
          <cell r="D2544" t="str">
            <v>DNIT 018/2006-ES</v>
          </cell>
        </row>
        <row r="2545">
          <cell r="A2545">
            <v>2003310</v>
          </cell>
          <cell r="B2545" t="str">
            <v>Valeta de proteção de aterros com revestimento vegetal - VPA 01</v>
          </cell>
          <cell r="C2545" t="str">
            <v>m</v>
          </cell>
          <cell r="D2545" t="str">
            <v>DNIT 018/2006-ES</v>
          </cell>
        </row>
        <row r="2546">
          <cell r="A2546">
            <v>2003311</v>
          </cell>
          <cell r="B2546" t="str">
            <v>Valeta de proteção de aterros com revestimento vegetal - VPA 02</v>
          </cell>
          <cell r="C2546" t="str">
            <v>m</v>
          </cell>
          <cell r="D2546" t="str">
            <v>DNIT 018/2006-ES</v>
          </cell>
        </row>
        <row r="2547">
          <cell r="A2547">
            <v>2003312</v>
          </cell>
          <cell r="B2547" t="str">
            <v>Valeta de proteção de aterros com revestimento de concreto - VPA 03 - areia extraída e brita produzida</v>
          </cell>
          <cell r="C2547" t="str">
            <v>m</v>
          </cell>
          <cell r="D2547" t="str">
            <v>DNIT 018/2006-ES</v>
          </cell>
        </row>
        <row r="2548">
          <cell r="A2548">
            <v>2003313</v>
          </cell>
          <cell r="B2548" t="str">
            <v>Valeta de proteção de aterros com revestimento de concreto - VPA 03 - areia e brita comerciais</v>
          </cell>
          <cell r="C2548" t="str">
            <v>m</v>
          </cell>
          <cell r="D2548" t="str">
            <v>DNIT 018/2006-ES</v>
          </cell>
        </row>
        <row r="2549">
          <cell r="A2549">
            <v>2003314</v>
          </cell>
          <cell r="B2549" t="str">
            <v>Valeta de proteção de aterros com revestimento de concreto - VPA 04 - areia extraída e brita produzida</v>
          </cell>
          <cell r="C2549" t="str">
            <v>m</v>
          </cell>
          <cell r="D2549" t="str">
            <v>DNIT 018/2006-ES</v>
          </cell>
        </row>
        <row r="2550">
          <cell r="A2550">
            <v>2003315</v>
          </cell>
          <cell r="B2550" t="str">
            <v>Valeta de proteção de aterros com revestimento de concreto - VPA 04 - areia e brita comerciais</v>
          </cell>
          <cell r="C2550" t="str">
            <v>m</v>
          </cell>
          <cell r="D2550" t="str">
            <v>DNIT 018/2006-ES</v>
          </cell>
        </row>
        <row r="2551">
          <cell r="A2551">
            <v>2003316</v>
          </cell>
          <cell r="B2551" t="str">
            <v>Grelha de concreto 53 x 110 cm para boca-de-lobo - areia e brita comerciais - sobrecarcarga do trem tipo TB 45</v>
          </cell>
          <cell r="C2551" t="str">
            <v>un</v>
          </cell>
          <cell r="D2551" t="str">
            <v>DNIT 030/2004-ES</v>
          </cell>
        </row>
        <row r="2552">
          <cell r="A2552">
            <v>2003317</v>
          </cell>
          <cell r="B2552" t="str">
            <v>Grelha de concreto 53 x 110 cm para boca-de-lobo - areia extraída e brita produzida - sobrecarcarga do trem tipo TB 45</v>
          </cell>
          <cell r="C2552" t="str">
            <v>un</v>
          </cell>
          <cell r="D2552" t="str">
            <v>DNIT 030/2004-ES</v>
          </cell>
        </row>
        <row r="2553">
          <cell r="A2553">
            <v>2003318</v>
          </cell>
          <cell r="B2553" t="str">
            <v>Sarjeta triangular de concreto - STC 01 - areia extraída e brita produzida</v>
          </cell>
          <cell r="C2553" t="str">
            <v>m</v>
          </cell>
          <cell r="D2553" t="str">
            <v>DNIT 018/2006-ES</v>
          </cell>
        </row>
        <row r="2554">
          <cell r="A2554">
            <v>2003319</v>
          </cell>
          <cell r="B2554" t="str">
            <v>Sarjeta triangular de concreto - STC 01 - areia e brita comerciais</v>
          </cell>
          <cell r="C2554" t="str">
            <v>m</v>
          </cell>
          <cell r="D2554" t="str">
            <v>DNIT 018/2006-ES</v>
          </cell>
        </row>
        <row r="2555">
          <cell r="A2555">
            <v>2003320</v>
          </cell>
          <cell r="B2555" t="str">
            <v>Sarjeta triangular de concreto - STC 02 - areia extraída e brita produzida</v>
          </cell>
          <cell r="C2555" t="str">
            <v>m</v>
          </cell>
          <cell r="D2555" t="str">
            <v>DNIT 018/2006-ES</v>
          </cell>
        </row>
        <row r="2556">
          <cell r="A2556">
            <v>2003321</v>
          </cell>
          <cell r="B2556" t="str">
            <v>Sarjeta triangular de concreto - STC 02 - areia e brita comerciais</v>
          </cell>
          <cell r="C2556" t="str">
            <v>m</v>
          </cell>
          <cell r="D2556" t="str">
            <v>DNIT 018/2006-ES</v>
          </cell>
        </row>
        <row r="2557">
          <cell r="A2557">
            <v>2003322</v>
          </cell>
          <cell r="B2557" t="str">
            <v>Sarjeta triangular de concreto - STC 03 - areia extraída e brita produzida</v>
          </cell>
          <cell r="C2557" t="str">
            <v>m</v>
          </cell>
          <cell r="D2557" t="str">
            <v>DNIT 018/2006-ES</v>
          </cell>
        </row>
        <row r="2558">
          <cell r="A2558">
            <v>2003323</v>
          </cell>
          <cell r="B2558" t="str">
            <v>Sarjeta triangular de concreto - STC 03 - areia e brita comerciais</v>
          </cell>
          <cell r="C2558" t="str">
            <v>m</v>
          </cell>
          <cell r="D2558" t="str">
            <v>DNIT 018/2006-ES</v>
          </cell>
        </row>
        <row r="2559">
          <cell r="A2559">
            <v>2003324</v>
          </cell>
          <cell r="B2559" t="str">
            <v>Sarjeta triangular de concreto - STC 04 - areia extraída e brita produzida</v>
          </cell>
          <cell r="C2559" t="str">
            <v>m</v>
          </cell>
          <cell r="D2559" t="str">
            <v>DNIT 018/2006-ES</v>
          </cell>
        </row>
        <row r="2560">
          <cell r="A2560">
            <v>2003325</v>
          </cell>
          <cell r="B2560" t="str">
            <v>Sarjeta triangular de concreto - STC 04 - areia e brita comerciais</v>
          </cell>
          <cell r="C2560" t="str">
            <v>m</v>
          </cell>
          <cell r="D2560" t="str">
            <v>DNIT 018/2006-ES</v>
          </cell>
        </row>
        <row r="2561">
          <cell r="A2561">
            <v>2003326</v>
          </cell>
          <cell r="B2561" t="str">
            <v>Sarjeta triangular de concreto - STC 05 - areia extraída e brita produzida</v>
          </cell>
          <cell r="C2561" t="str">
            <v>m</v>
          </cell>
          <cell r="D2561" t="str">
            <v>DNIT 018/2006-ES</v>
          </cell>
        </row>
        <row r="2562">
          <cell r="A2562">
            <v>2003327</v>
          </cell>
          <cell r="B2562" t="str">
            <v>Sarjeta triangular de concreto - STC 05 - areia e brita comerciais</v>
          </cell>
          <cell r="C2562" t="str">
            <v>m</v>
          </cell>
          <cell r="D2562" t="str">
            <v>DNIT 018/2006-ES</v>
          </cell>
        </row>
        <row r="2563">
          <cell r="A2563">
            <v>2003328</v>
          </cell>
          <cell r="B2563" t="str">
            <v>Sarjeta triangular de concreto - STC 06 - areia extraída e brita produzida</v>
          </cell>
          <cell r="C2563" t="str">
            <v>m</v>
          </cell>
          <cell r="D2563" t="str">
            <v>DNIT 018/2006-ES</v>
          </cell>
        </row>
        <row r="2564">
          <cell r="A2564">
            <v>2003329</v>
          </cell>
          <cell r="B2564" t="str">
            <v>Sarjeta triangular de concreto - STC 06 - areia e brita comerciais</v>
          </cell>
          <cell r="C2564" t="str">
            <v>m</v>
          </cell>
          <cell r="D2564" t="str">
            <v>DNIT 018/2006-ES</v>
          </cell>
        </row>
        <row r="2565">
          <cell r="A2565">
            <v>2003330</v>
          </cell>
          <cell r="B2565" t="str">
            <v>Sarjeta triangular de concreto - STC 07 - areia extraída e brita produzida</v>
          </cell>
          <cell r="C2565" t="str">
            <v>m</v>
          </cell>
          <cell r="D2565" t="str">
            <v>DNIT 018/2006-ES</v>
          </cell>
        </row>
        <row r="2566">
          <cell r="A2566">
            <v>2003331</v>
          </cell>
          <cell r="B2566" t="str">
            <v>Sarjeta triangular de concreto - STC 07 - areia e brita comerciais</v>
          </cell>
          <cell r="C2566" t="str">
            <v>m</v>
          </cell>
          <cell r="D2566" t="str">
            <v>DNIT 018/2006-ES</v>
          </cell>
        </row>
        <row r="2567">
          <cell r="A2567">
            <v>2003332</v>
          </cell>
          <cell r="B2567" t="str">
            <v>Sarjeta triangular de concreto - STC 08 - areia extraída e brita produzida</v>
          </cell>
          <cell r="C2567" t="str">
            <v>m</v>
          </cell>
          <cell r="D2567" t="str">
            <v>DNIT 018/2006-ES</v>
          </cell>
        </row>
        <row r="2568">
          <cell r="A2568">
            <v>2003333</v>
          </cell>
          <cell r="B2568" t="str">
            <v>Sarjeta triangular de concreto - STC 08 - areia e brita comerciais</v>
          </cell>
          <cell r="C2568" t="str">
            <v>m</v>
          </cell>
          <cell r="D2568" t="str">
            <v>DNIT 018/2006-ES</v>
          </cell>
        </row>
        <row r="2569">
          <cell r="A2569">
            <v>2003334</v>
          </cell>
          <cell r="B2569" t="str">
            <v>Entrada para descida d'água - EDA 03 - areia extraída e brita produzida</v>
          </cell>
          <cell r="C2569" t="str">
            <v>un</v>
          </cell>
          <cell r="D2569" t="str">
            <v>DNIT 021/2004-ES</v>
          </cell>
        </row>
        <row r="2570">
          <cell r="A2570">
            <v>2003335</v>
          </cell>
          <cell r="B2570" t="str">
            <v>Entrada para descida d'água - EDA 03 - areia e brita comerciais</v>
          </cell>
          <cell r="C2570" t="str">
            <v>un</v>
          </cell>
          <cell r="D2570" t="str">
            <v>DNIT 021/2004-ES</v>
          </cell>
        </row>
        <row r="2571">
          <cell r="A2571">
            <v>2003336</v>
          </cell>
          <cell r="B2571" t="str">
            <v>Entrada para descida d'água - EDA 04 - areia e brita comerciais</v>
          </cell>
          <cell r="C2571" t="str">
            <v>un</v>
          </cell>
          <cell r="D2571" t="str">
            <v>DNIT 021/2004-ES</v>
          </cell>
        </row>
        <row r="2572">
          <cell r="A2572">
            <v>2003337</v>
          </cell>
          <cell r="B2572" t="str">
            <v>Entrada para descida d'água - EDA 04 - areia extraída e brita produzida</v>
          </cell>
          <cell r="C2572" t="str">
            <v>un</v>
          </cell>
          <cell r="D2572" t="str">
            <v>DNIT 021/2004-ES</v>
          </cell>
        </row>
        <row r="2573">
          <cell r="A2573">
            <v>2003338</v>
          </cell>
          <cell r="B2573" t="str">
            <v>Sarjeta triangular de grama - STG 01</v>
          </cell>
          <cell r="C2573" t="str">
            <v>m</v>
          </cell>
          <cell r="D2573" t="str">
            <v>DNIT 018/2006-ES</v>
          </cell>
        </row>
        <row r="2574">
          <cell r="A2574">
            <v>2003339</v>
          </cell>
          <cell r="B2574" t="str">
            <v>Sarjeta triangular de grama - STG 02</v>
          </cell>
          <cell r="C2574" t="str">
            <v>m</v>
          </cell>
          <cell r="D2574" t="str">
            <v>DNIT 018/2006-ES</v>
          </cell>
        </row>
        <row r="2575">
          <cell r="A2575">
            <v>2003340</v>
          </cell>
          <cell r="B2575" t="str">
            <v>Sarjeta triangular de grama - STG 03</v>
          </cell>
          <cell r="C2575" t="str">
            <v>m</v>
          </cell>
          <cell r="D2575" t="str">
            <v>DNIT 018/2006-ES</v>
          </cell>
        </row>
        <row r="2576">
          <cell r="A2576">
            <v>2003341</v>
          </cell>
          <cell r="B2576" t="str">
            <v>Sarjeta triangular de grama - STG 04</v>
          </cell>
          <cell r="C2576" t="str">
            <v>m</v>
          </cell>
          <cell r="D2576" t="str">
            <v>DNIT 018/2006-ES</v>
          </cell>
        </row>
        <row r="2577">
          <cell r="A2577">
            <v>2003342</v>
          </cell>
          <cell r="B2577" t="str">
            <v>Sarjeta trapezoidal de concreto - SZC 01 - areia extraída e brita produzida</v>
          </cell>
          <cell r="C2577" t="str">
            <v>m</v>
          </cell>
          <cell r="D2577" t="str">
            <v>DNIT 018/2006-ES</v>
          </cell>
        </row>
        <row r="2578">
          <cell r="A2578">
            <v>2003343</v>
          </cell>
          <cell r="B2578" t="str">
            <v>Sarjeta trapezoidal de concreto - SZC 01 - areia e brita comerciais</v>
          </cell>
          <cell r="C2578" t="str">
            <v>m</v>
          </cell>
          <cell r="D2578" t="str">
            <v>DNIT 018/2006-ES</v>
          </cell>
        </row>
        <row r="2579">
          <cell r="A2579">
            <v>2003344</v>
          </cell>
          <cell r="B2579" t="str">
            <v>Sarjeta trapezoidal de concreto - SZC 02 - areia extraída e brita produzida</v>
          </cell>
          <cell r="C2579" t="str">
            <v>m</v>
          </cell>
          <cell r="D2579" t="str">
            <v>DNIT 018/2006-ES</v>
          </cell>
        </row>
        <row r="2580">
          <cell r="A2580">
            <v>2003345</v>
          </cell>
          <cell r="B2580" t="str">
            <v>Sarjeta trapezoidal de concreto - SZC 02 - areia e brita comerciais</v>
          </cell>
          <cell r="C2580" t="str">
            <v>m</v>
          </cell>
          <cell r="D2580" t="str">
            <v>DNIT 018/2006-ES</v>
          </cell>
        </row>
        <row r="2581">
          <cell r="A2581">
            <v>2003346</v>
          </cell>
          <cell r="B2581" t="str">
            <v>Sarjeta trapezoidal de grama - SZG 01</v>
          </cell>
          <cell r="C2581" t="str">
            <v>m</v>
          </cell>
          <cell r="D2581" t="str">
            <v>DNIT 018/2006-ES</v>
          </cell>
        </row>
        <row r="2582">
          <cell r="A2582">
            <v>2003347</v>
          </cell>
          <cell r="B2582" t="str">
            <v>Sarjeta trapezoidal de grama - SZG 02</v>
          </cell>
          <cell r="C2582" t="str">
            <v>m</v>
          </cell>
          <cell r="D2582" t="str">
            <v>DNIT 018/2006-ES</v>
          </cell>
        </row>
        <row r="2583">
          <cell r="A2583">
            <v>2003348</v>
          </cell>
          <cell r="B2583" t="str">
            <v>Sarjeta de canteiro central de concreto - SCC 01 - areia extraída e brita produzida</v>
          </cell>
          <cell r="C2583" t="str">
            <v>m</v>
          </cell>
          <cell r="D2583" t="str">
            <v>DNIT 018/2006-ES</v>
          </cell>
        </row>
        <row r="2584">
          <cell r="A2584">
            <v>2003349</v>
          </cell>
          <cell r="B2584" t="str">
            <v>Sarjeta de canteiro central de concreto - SCC 01 - areia e brita comerciais</v>
          </cell>
          <cell r="C2584" t="str">
            <v>m</v>
          </cell>
          <cell r="D2584" t="str">
            <v>DNIT 018/2006-ES</v>
          </cell>
        </row>
        <row r="2585">
          <cell r="A2585">
            <v>2003350</v>
          </cell>
          <cell r="B2585" t="str">
            <v>Sarjeta de canteiro central de concreto - SCC 02 - areia extraída e brita produzida</v>
          </cell>
          <cell r="C2585" t="str">
            <v>m</v>
          </cell>
          <cell r="D2585" t="str">
            <v>DNIT 018/2006-ES</v>
          </cell>
        </row>
        <row r="2586">
          <cell r="A2586">
            <v>2003351</v>
          </cell>
          <cell r="B2586" t="str">
            <v>Sarjeta de canteiro central de concreto - SCC 02 - areia e brita comerciais</v>
          </cell>
          <cell r="C2586" t="str">
            <v>m</v>
          </cell>
          <cell r="D2586" t="str">
            <v>DNIT 018/2006-ES</v>
          </cell>
        </row>
        <row r="2587">
          <cell r="A2587">
            <v>2003352</v>
          </cell>
          <cell r="B2587" t="str">
            <v>Sarjeta de canteiro central de concreto - SCC 03 - areia extraída e brita produzida</v>
          </cell>
          <cell r="C2587" t="str">
            <v>m</v>
          </cell>
          <cell r="D2587" t="str">
            <v>DNIT 018/2006-ES</v>
          </cell>
        </row>
        <row r="2588">
          <cell r="A2588">
            <v>2003353</v>
          </cell>
          <cell r="B2588" t="str">
            <v>Sarjeta de canteiro central de concreto - SCC 03 - areia e brita comerciais</v>
          </cell>
          <cell r="C2588" t="str">
            <v>m</v>
          </cell>
          <cell r="D2588" t="str">
            <v>DNIT 018/2006-ES</v>
          </cell>
        </row>
        <row r="2589">
          <cell r="A2589">
            <v>2003354</v>
          </cell>
          <cell r="B2589" t="str">
            <v>Sarjeta de canteiro central de concreto - SCC 04 - areia extraída e brita produzida</v>
          </cell>
          <cell r="C2589" t="str">
            <v>m</v>
          </cell>
          <cell r="D2589" t="str">
            <v>DNIT 018/2006-ES</v>
          </cell>
        </row>
        <row r="2590">
          <cell r="A2590">
            <v>2003355</v>
          </cell>
          <cell r="B2590" t="str">
            <v>Sarjeta de canteiro central de concreto - SCC 04 - areia e brita comerciais</v>
          </cell>
          <cell r="C2590" t="str">
            <v>m</v>
          </cell>
          <cell r="D2590" t="str">
            <v>DNIT 018/2006-ES</v>
          </cell>
        </row>
        <row r="2591">
          <cell r="A2591">
            <v>2003356</v>
          </cell>
          <cell r="B2591" t="str">
            <v>Transposição de segmentos de sarjeta - TSS 01 - areia extraída e brita produzida</v>
          </cell>
          <cell r="C2591" t="str">
            <v>m</v>
          </cell>
          <cell r="D2591" t="str">
            <v>DNIT 019/2004-ES</v>
          </cell>
        </row>
        <row r="2592">
          <cell r="A2592">
            <v>2003357</v>
          </cell>
          <cell r="B2592" t="str">
            <v>Transposição de segmentos de sarjeta - TSS 01 - areia e brita comerciais</v>
          </cell>
          <cell r="C2592" t="str">
            <v>m</v>
          </cell>
          <cell r="D2592" t="str">
            <v>DNIT 019/2004-ES</v>
          </cell>
        </row>
        <row r="2593">
          <cell r="A2593">
            <v>2003358</v>
          </cell>
          <cell r="B2593" t="str">
            <v>Transposição de segmentos de sarjeta - TSS 02 - areia extraída e brita produzida</v>
          </cell>
          <cell r="C2593" t="str">
            <v>m</v>
          </cell>
          <cell r="D2593" t="str">
            <v>DNIT 019/2004-ES</v>
          </cell>
        </row>
        <row r="2594">
          <cell r="A2594">
            <v>2003359</v>
          </cell>
          <cell r="B2594" t="str">
            <v>Transposição de segmentos de sarjeta - TSS 02 - areia e brita comerciais</v>
          </cell>
          <cell r="C2594" t="str">
            <v>m</v>
          </cell>
          <cell r="D2594" t="str">
            <v>DNIT 019/2004-ES</v>
          </cell>
        </row>
        <row r="2595">
          <cell r="A2595">
            <v>2003360</v>
          </cell>
          <cell r="B2595" t="str">
            <v>Transposição de segmentos de sarjeta - TSS 03 - areia extraída e brita produzida</v>
          </cell>
          <cell r="C2595" t="str">
            <v>m</v>
          </cell>
          <cell r="D2595" t="str">
            <v>DNIT 019/2004-ES</v>
          </cell>
        </row>
        <row r="2596">
          <cell r="A2596">
            <v>2003361</v>
          </cell>
          <cell r="B2596" t="str">
            <v>Transposição de segmentos de sarjeta - TSS 03 - areia e brita comerciais</v>
          </cell>
          <cell r="C2596" t="str">
            <v>m</v>
          </cell>
          <cell r="D2596" t="str">
            <v>DNIT 019/2004-ES</v>
          </cell>
        </row>
        <row r="2597">
          <cell r="A2597">
            <v>2003362</v>
          </cell>
          <cell r="B2597" t="str">
            <v>Transposição de segmentos de sarjeta - TSS 04 - areia extraída e brita produzida</v>
          </cell>
          <cell r="C2597" t="str">
            <v>m</v>
          </cell>
          <cell r="D2597" t="str">
            <v>DNIT 019/2004-ES</v>
          </cell>
        </row>
        <row r="2598">
          <cell r="A2598">
            <v>2003363</v>
          </cell>
          <cell r="B2598" t="str">
            <v>Transposição de segmentos de sarjeta - TSS 04 - areia e brita comerciais</v>
          </cell>
          <cell r="C2598" t="str">
            <v>m</v>
          </cell>
          <cell r="D2598" t="str">
            <v>DNIT 019/2004-ES</v>
          </cell>
        </row>
        <row r="2599">
          <cell r="A2599">
            <v>2003364</v>
          </cell>
          <cell r="B2599" t="str">
            <v>Transposição de segmentos de sarjeta - TSS 05 - areia extraída e brita produzida</v>
          </cell>
          <cell r="C2599" t="str">
            <v>m</v>
          </cell>
          <cell r="D2599" t="str">
            <v>DNIT 019/2004-ES</v>
          </cell>
        </row>
        <row r="2600">
          <cell r="A2600">
            <v>2003365</v>
          </cell>
          <cell r="B2600" t="str">
            <v>Transposição de segmentos de sarjeta - TSS 05 - areia e brita comerciais</v>
          </cell>
          <cell r="C2600" t="str">
            <v>m</v>
          </cell>
          <cell r="D2600" t="str">
            <v>DNIT 019/2004-ES</v>
          </cell>
        </row>
        <row r="2601">
          <cell r="A2601">
            <v>2003366</v>
          </cell>
          <cell r="B2601" t="str">
            <v>Transposição de segmentos de sarjeta - TSS 06 - areia extraída e brita produzida</v>
          </cell>
          <cell r="C2601" t="str">
            <v>m</v>
          </cell>
          <cell r="D2601" t="str">
            <v>DNIT 019/2004-ES</v>
          </cell>
        </row>
        <row r="2602">
          <cell r="A2602">
            <v>2003367</v>
          </cell>
          <cell r="B2602" t="str">
            <v>Transposição de segmentos de sarjeta - TSS 06 - areia e brita comerciais</v>
          </cell>
          <cell r="C2602" t="str">
            <v>m</v>
          </cell>
          <cell r="D2602" t="str">
            <v>DNIT 019/2004-ES</v>
          </cell>
        </row>
        <row r="2603">
          <cell r="A2603">
            <v>2003368</v>
          </cell>
          <cell r="B2603" t="str">
            <v>Meio fio de concreto - MFC 01 - areia extraída e brita produzida - forma de madeira</v>
          </cell>
          <cell r="C2603" t="str">
            <v>m</v>
          </cell>
          <cell r="D2603" t="str">
            <v>DNIT 020/2006-ES</v>
          </cell>
        </row>
        <row r="2604">
          <cell r="A2604">
            <v>2003369</v>
          </cell>
          <cell r="B2604" t="str">
            <v>Meio fio de concreto - MFC 01 - areia e brita comerciais - forma de madeira</v>
          </cell>
          <cell r="C2604" t="str">
            <v>m</v>
          </cell>
          <cell r="D2604" t="str">
            <v>DNIT 020/2006-ES</v>
          </cell>
        </row>
        <row r="2605">
          <cell r="A2605">
            <v>2003370</v>
          </cell>
          <cell r="B2605" t="str">
            <v>Meio fio de concreto - MFC 02 - areia extraída e brita produzida - forma de madeira</v>
          </cell>
          <cell r="C2605" t="str">
            <v>m</v>
          </cell>
          <cell r="D2605" t="str">
            <v>DNIT 020/2006-ES</v>
          </cell>
        </row>
        <row r="2606">
          <cell r="A2606">
            <v>2003371</v>
          </cell>
          <cell r="B2606" t="str">
            <v>Meio fio de concreto - MFC 02 - areia e brita comerciais - forma de madeira</v>
          </cell>
          <cell r="C2606" t="str">
            <v>m</v>
          </cell>
          <cell r="D2606" t="str">
            <v>DNIT 020/2006-ES</v>
          </cell>
        </row>
        <row r="2607">
          <cell r="A2607">
            <v>2003372</v>
          </cell>
          <cell r="B2607" t="str">
            <v>Meio fio de concreto - MFC 03 - areia extraída e brita produzida - forma de madeira</v>
          </cell>
          <cell r="C2607" t="str">
            <v>m</v>
          </cell>
          <cell r="D2607" t="str">
            <v>DNIT 020/2006-ES</v>
          </cell>
        </row>
        <row r="2608">
          <cell r="A2608">
            <v>2003373</v>
          </cell>
          <cell r="B2608" t="str">
            <v>Meio fio de concreto - MFC 03 - areia e brita comerciais - forma de madeira</v>
          </cell>
          <cell r="C2608" t="str">
            <v>m</v>
          </cell>
          <cell r="D2608" t="str">
            <v>DNIT 020/2006-ES</v>
          </cell>
        </row>
        <row r="2609">
          <cell r="A2609">
            <v>2003374</v>
          </cell>
          <cell r="B2609" t="str">
            <v>Meio fio de concreto - MFC 04 - areia extraída e brita produzida - forma de madeira</v>
          </cell>
          <cell r="C2609" t="str">
            <v>m</v>
          </cell>
          <cell r="D2609" t="str">
            <v>DNIT 020/2006-ES</v>
          </cell>
        </row>
        <row r="2610">
          <cell r="A2610">
            <v>2003375</v>
          </cell>
          <cell r="B2610" t="str">
            <v>Meio fio de concreto - MFC 04 - areia e brita comerciais - forma de madeira</v>
          </cell>
          <cell r="C2610" t="str">
            <v>m</v>
          </cell>
          <cell r="D2610" t="str">
            <v>DNIT 020/2006-ES</v>
          </cell>
        </row>
        <row r="2611">
          <cell r="A2611">
            <v>2003376</v>
          </cell>
          <cell r="B2611" t="str">
            <v>Meio fio de concreto - MFC 05 - areia extraída e brita produzida - forma de madeira</v>
          </cell>
          <cell r="C2611" t="str">
            <v>m</v>
          </cell>
          <cell r="D2611" t="str">
            <v>DNIT 020/2006-ES</v>
          </cell>
        </row>
        <row r="2612">
          <cell r="A2612">
            <v>2003377</v>
          </cell>
          <cell r="B2612" t="str">
            <v>Meio fio de concreto - MFC 05 - areia e brita comerciais - forma de madeira</v>
          </cell>
          <cell r="C2612" t="str">
            <v>m</v>
          </cell>
          <cell r="D2612" t="str">
            <v>DNIT 020/2006-ES</v>
          </cell>
        </row>
        <row r="2613">
          <cell r="A2613">
            <v>2003378</v>
          </cell>
          <cell r="B2613" t="str">
            <v>Meio fio de concreto - MFC 06 - areia extraída e brita produzida - forma de madeira</v>
          </cell>
          <cell r="C2613" t="str">
            <v>m</v>
          </cell>
          <cell r="D2613" t="str">
            <v>DNIT 020/2006-ES</v>
          </cell>
        </row>
        <row r="2614">
          <cell r="A2614">
            <v>2003379</v>
          </cell>
          <cell r="B2614" t="str">
            <v>Meio fio de concreto - MFC 06 - areia e brita comerciais - forma de madeira</v>
          </cell>
          <cell r="C2614" t="str">
            <v>m</v>
          </cell>
          <cell r="D2614" t="str">
            <v>DNIT 020/2006-ES</v>
          </cell>
        </row>
        <row r="2615">
          <cell r="A2615">
            <v>2003380</v>
          </cell>
          <cell r="B2615" t="str">
            <v>Meio fio de concreto - MFC 07 - areia extraída e brita produzida - forma de madeira</v>
          </cell>
          <cell r="C2615" t="str">
            <v>m</v>
          </cell>
          <cell r="D2615" t="str">
            <v>DNIT 020/2006-ES</v>
          </cell>
        </row>
        <row r="2616">
          <cell r="A2616">
            <v>2003381</v>
          </cell>
          <cell r="B2616" t="str">
            <v>Meio fio de concreto - MFC 07 - areia e brita comerciais - forma de madeira</v>
          </cell>
          <cell r="C2616" t="str">
            <v>m</v>
          </cell>
          <cell r="D2616" t="str">
            <v>DNIT 020/2006-ES</v>
          </cell>
        </row>
        <row r="2617">
          <cell r="A2617">
            <v>2003382</v>
          </cell>
          <cell r="B2617" t="str">
            <v>Meio fio de concreto - MFC 08 - areia extraída e brita produzida - forma de madeira</v>
          </cell>
          <cell r="C2617" t="str">
            <v>m</v>
          </cell>
          <cell r="D2617" t="str">
            <v>DNIT 020/2006-ES</v>
          </cell>
        </row>
        <row r="2618">
          <cell r="A2618">
            <v>2003383</v>
          </cell>
          <cell r="B2618" t="str">
            <v>Meio fio de concreto - MFC 08 - areia e brita comerciais - forma de madeira</v>
          </cell>
          <cell r="C2618" t="str">
            <v>m</v>
          </cell>
          <cell r="D2618" t="str">
            <v>DNIT 020/2006-ES</v>
          </cell>
        </row>
        <row r="2619">
          <cell r="A2619">
            <v>2003384</v>
          </cell>
          <cell r="B2619" t="str">
            <v>Entrada para descida d'água - EDA 01 - areia extraída e brita produzida</v>
          </cell>
          <cell r="C2619" t="str">
            <v>un</v>
          </cell>
          <cell r="D2619" t="str">
            <v>DNIT 021/2004-ES</v>
          </cell>
        </row>
        <row r="2620">
          <cell r="A2620">
            <v>2003385</v>
          </cell>
          <cell r="B2620" t="str">
            <v>Entrada para descida d'água - EDA 01 - areia e brita comerciais</v>
          </cell>
          <cell r="C2620" t="str">
            <v>un</v>
          </cell>
          <cell r="D2620" t="str">
            <v>DNIT 021/2004-ES</v>
          </cell>
        </row>
        <row r="2621">
          <cell r="A2621">
            <v>2003386</v>
          </cell>
          <cell r="B2621" t="str">
            <v>Entrada para descida d'água - EDA 02 - areia extraída e brita produzida</v>
          </cell>
          <cell r="C2621" t="str">
            <v>un</v>
          </cell>
          <cell r="D2621" t="str">
            <v>DNIT 021/2004-ES</v>
          </cell>
        </row>
        <row r="2622">
          <cell r="A2622">
            <v>2003387</v>
          </cell>
          <cell r="B2622" t="str">
            <v>Entrada para descida d'água - EDA 02 - areia e brita comerciais</v>
          </cell>
          <cell r="C2622" t="str">
            <v>un</v>
          </cell>
          <cell r="D2622" t="str">
            <v>DNIT 021/2004-ES</v>
          </cell>
        </row>
        <row r="2623">
          <cell r="A2623">
            <v>2003388</v>
          </cell>
          <cell r="B2623" t="str">
            <v>Descida d'água de aterros tipo rápido - DAR 01 - areia extraída e brita produzida</v>
          </cell>
          <cell r="C2623" t="str">
            <v>m</v>
          </cell>
          <cell r="D2623" t="str">
            <v>DNIT 021/2004-ES</v>
          </cell>
        </row>
        <row r="2624">
          <cell r="A2624">
            <v>2003389</v>
          </cell>
          <cell r="B2624" t="str">
            <v>Descida d'água de aterros tipo rápido - DAR 01 - areia e brita comerciais</v>
          </cell>
          <cell r="C2624" t="str">
            <v>m</v>
          </cell>
          <cell r="D2624" t="str">
            <v>DNIT 021/2004-ES</v>
          </cell>
        </row>
        <row r="2625">
          <cell r="A2625">
            <v>2003390</v>
          </cell>
          <cell r="B2625" t="str">
            <v>Descida d'água de aterros tipo rápido - DAR 02 - areia extraída e brita produzida</v>
          </cell>
          <cell r="C2625" t="str">
            <v>m</v>
          </cell>
          <cell r="D2625" t="str">
            <v>DNIT 021/2004-ES</v>
          </cell>
        </row>
        <row r="2626">
          <cell r="A2626">
            <v>2003391</v>
          </cell>
          <cell r="B2626" t="str">
            <v>Descida d'água de aterros tipo rápido - DAR 02 - areia e brita comerciais</v>
          </cell>
          <cell r="C2626" t="str">
            <v>m</v>
          </cell>
          <cell r="D2626" t="str">
            <v>DNIT 021/2004-ES</v>
          </cell>
        </row>
        <row r="2627">
          <cell r="A2627">
            <v>2003392</v>
          </cell>
          <cell r="B2627" t="str">
            <v>Descida d'água de aterros tipo rápido - DAR 03 - areia extraída e brita produzida</v>
          </cell>
          <cell r="C2627" t="str">
            <v>m</v>
          </cell>
          <cell r="D2627" t="str">
            <v>DNIT 021/2004-ES</v>
          </cell>
        </row>
        <row r="2628">
          <cell r="A2628">
            <v>2003393</v>
          </cell>
          <cell r="B2628" t="str">
            <v>Descida d'água de aterros tipo rápido - DAR 03 - areia e brita comerciais</v>
          </cell>
          <cell r="C2628" t="str">
            <v>m</v>
          </cell>
          <cell r="D2628" t="str">
            <v>DNIT 021/2004-ES</v>
          </cell>
        </row>
        <row r="2629">
          <cell r="A2629">
            <v>2003394</v>
          </cell>
          <cell r="B2629" t="str">
            <v>Descida d'água de aterros tipo rápido - DAR 04 - areia extraída e brita produzida</v>
          </cell>
          <cell r="C2629" t="str">
            <v>m</v>
          </cell>
          <cell r="D2629" t="str">
            <v>DNIT 021/2004-ES</v>
          </cell>
        </row>
        <row r="2630">
          <cell r="A2630">
            <v>2003395</v>
          </cell>
          <cell r="B2630" t="str">
            <v>Descida d'água de aterros tipo rápido - DAR 04 - areia e brita comerciais</v>
          </cell>
          <cell r="C2630" t="str">
            <v>m</v>
          </cell>
          <cell r="D2630" t="str">
            <v>DNIT 021/2004-ES</v>
          </cell>
        </row>
        <row r="2631">
          <cell r="A2631">
            <v>2003396</v>
          </cell>
          <cell r="B2631" t="str">
            <v>Descida d'água de cortes em degraus - DCD 01 - areia extraída e brita produzida</v>
          </cell>
          <cell r="C2631" t="str">
            <v>m</v>
          </cell>
          <cell r="D2631" t="str">
            <v>DNIT 021/2004-ES</v>
          </cell>
        </row>
        <row r="2632">
          <cell r="A2632">
            <v>2003397</v>
          </cell>
          <cell r="B2632" t="str">
            <v>Descida d'água de cortes em degraus - DCD 01 - areia e brita comerciais</v>
          </cell>
          <cell r="C2632" t="str">
            <v>m</v>
          </cell>
          <cell r="D2632" t="str">
            <v>DNIT 021/2004-ES</v>
          </cell>
        </row>
        <row r="2633">
          <cell r="A2633">
            <v>2003398</v>
          </cell>
          <cell r="B2633" t="str">
            <v>Descida d'água de cortes em degraus - DCD 02 - areia extraída e brita produzida</v>
          </cell>
          <cell r="C2633" t="str">
            <v>m</v>
          </cell>
          <cell r="D2633" t="str">
            <v>DNIT 021/2004-ES</v>
          </cell>
        </row>
        <row r="2634">
          <cell r="A2634">
            <v>2003399</v>
          </cell>
          <cell r="B2634" t="str">
            <v>Descida d'água de cortes em degraus - DCD 02 - areia e brita comerciais</v>
          </cell>
          <cell r="C2634" t="str">
            <v>m</v>
          </cell>
          <cell r="D2634" t="str">
            <v>DNIT 021/2004-ES</v>
          </cell>
        </row>
        <row r="2635">
          <cell r="A2635">
            <v>2003400</v>
          </cell>
          <cell r="B2635" t="str">
            <v>Descida d'água de cortes em degraus - DCD 03 - areia extraída e brita produzida</v>
          </cell>
          <cell r="C2635" t="str">
            <v>m</v>
          </cell>
          <cell r="D2635" t="str">
            <v>DNIT 021/2004-ES</v>
          </cell>
        </row>
        <row r="2636">
          <cell r="A2636">
            <v>2003401</v>
          </cell>
          <cell r="B2636" t="str">
            <v>Descida d'água de cortes em degraus - DCD 03 - areia e brita comerciais</v>
          </cell>
          <cell r="C2636" t="str">
            <v>m</v>
          </cell>
          <cell r="D2636" t="str">
            <v>DNIT 021/2004-ES</v>
          </cell>
        </row>
        <row r="2637">
          <cell r="A2637">
            <v>2003402</v>
          </cell>
          <cell r="B2637" t="str">
            <v>Descida d'água de cortes em degraus - DCD 04 - areia extraída e brita produzida</v>
          </cell>
          <cell r="C2637" t="str">
            <v>m</v>
          </cell>
          <cell r="D2637" t="str">
            <v>DNIT 021/2004-ES</v>
          </cell>
        </row>
        <row r="2638">
          <cell r="A2638">
            <v>2003403</v>
          </cell>
          <cell r="B2638" t="str">
            <v>Descida d'água de cortes em degraus - DCD 04 - areia e brita comerciais</v>
          </cell>
          <cell r="C2638" t="str">
            <v>m</v>
          </cell>
          <cell r="D2638" t="str">
            <v>DNIT 021/2004-ES</v>
          </cell>
        </row>
        <row r="2639">
          <cell r="A2639">
            <v>2003404</v>
          </cell>
          <cell r="B2639" t="str">
            <v>Descida d'água de aterros em degraus - DAD 01 - areia extraída e brita produzida</v>
          </cell>
          <cell r="C2639" t="str">
            <v>m</v>
          </cell>
          <cell r="D2639" t="str">
            <v>DNIT 021/2004-ES</v>
          </cell>
        </row>
        <row r="2640">
          <cell r="A2640">
            <v>2003405</v>
          </cell>
          <cell r="B2640" t="str">
            <v>Descida d'água de aterros em degraus - DAD 01 - areia e brita comerciais</v>
          </cell>
          <cell r="C2640" t="str">
            <v>m</v>
          </cell>
          <cell r="D2640" t="str">
            <v>DNIT 021/2004-ES</v>
          </cell>
        </row>
        <row r="2641">
          <cell r="A2641">
            <v>2003406</v>
          </cell>
          <cell r="B2641" t="str">
            <v>Descida d'água de aterros em degraus - DAD 02 - areia extraída e brita produzida</v>
          </cell>
          <cell r="C2641" t="str">
            <v>m</v>
          </cell>
          <cell r="D2641" t="str">
            <v>DNIT 021/2004-ES</v>
          </cell>
        </row>
        <row r="2642">
          <cell r="A2642">
            <v>2003407</v>
          </cell>
          <cell r="B2642" t="str">
            <v>Descida d'água de aterros em degraus - DAD 02 - areia e brita comerciais</v>
          </cell>
          <cell r="C2642" t="str">
            <v>m</v>
          </cell>
          <cell r="D2642" t="str">
            <v>DNIT 021/2004-ES</v>
          </cell>
        </row>
        <row r="2643">
          <cell r="A2643">
            <v>2003408</v>
          </cell>
          <cell r="B2643" t="str">
            <v>Descida d'água de aterros em degraus - DAD 03 - areia extraída e brita produzida</v>
          </cell>
          <cell r="C2643" t="str">
            <v>m</v>
          </cell>
          <cell r="D2643" t="str">
            <v>DNIT 021/2004-ES</v>
          </cell>
        </row>
        <row r="2644">
          <cell r="A2644">
            <v>2003409</v>
          </cell>
          <cell r="B2644" t="str">
            <v>Descida d'água de aterros em degraus - DAD 03 - areia e brita comerciais</v>
          </cell>
          <cell r="C2644" t="str">
            <v>m</v>
          </cell>
          <cell r="D2644" t="str">
            <v>DNIT 021/2004-ES</v>
          </cell>
        </row>
        <row r="2645">
          <cell r="A2645">
            <v>2003410</v>
          </cell>
          <cell r="B2645" t="str">
            <v>Descida d'água de aterros em degraus - DAD 04 - areia extraída e brita produzida</v>
          </cell>
          <cell r="C2645" t="str">
            <v>m</v>
          </cell>
          <cell r="D2645" t="str">
            <v>DNIT 021/2004-ES</v>
          </cell>
        </row>
        <row r="2646">
          <cell r="A2646">
            <v>2003411</v>
          </cell>
          <cell r="B2646" t="str">
            <v>Descida d'água de aterros em degraus - DAD 04 - areia e brita comerciais</v>
          </cell>
          <cell r="C2646" t="str">
            <v>m</v>
          </cell>
          <cell r="D2646" t="str">
            <v>DNIT 021/2004-ES</v>
          </cell>
        </row>
        <row r="2647">
          <cell r="A2647">
            <v>2003412</v>
          </cell>
          <cell r="B2647" t="str">
            <v>Descida d'água de aterros em degraus - DAD 05 - areia extraída e brita produzida</v>
          </cell>
          <cell r="C2647" t="str">
            <v>m</v>
          </cell>
          <cell r="D2647" t="str">
            <v>DNIT 021/2004-ES</v>
          </cell>
        </row>
        <row r="2648">
          <cell r="A2648">
            <v>2003413</v>
          </cell>
          <cell r="B2648" t="str">
            <v>Descida d'água de aterros em degraus - DAD 05 - areia e brita comerciais</v>
          </cell>
          <cell r="C2648" t="str">
            <v>m</v>
          </cell>
          <cell r="D2648" t="str">
            <v>DNIT 021/2004-ES</v>
          </cell>
        </row>
        <row r="2649">
          <cell r="A2649">
            <v>2003414</v>
          </cell>
          <cell r="B2649" t="str">
            <v>Descida d'água de aterros em degraus - DAD 06 - areia extraída e brita produzida</v>
          </cell>
          <cell r="C2649" t="str">
            <v>m</v>
          </cell>
          <cell r="D2649" t="str">
            <v>DNIT 021/2004-ES</v>
          </cell>
        </row>
        <row r="2650">
          <cell r="A2650">
            <v>2003415</v>
          </cell>
          <cell r="B2650" t="str">
            <v>Descida d'água de aterros em degraus - DAD 06 - areia e brita comerciais</v>
          </cell>
          <cell r="C2650" t="str">
            <v>m</v>
          </cell>
          <cell r="D2650" t="str">
            <v>DNIT 021/2004-ES</v>
          </cell>
        </row>
        <row r="2651">
          <cell r="A2651">
            <v>2003416</v>
          </cell>
          <cell r="B2651" t="str">
            <v>Descida d'água de aterros em degraus - DAD 07 - areia extraída e brita produzida</v>
          </cell>
          <cell r="C2651" t="str">
            <v>m</v>
          </cell>
          <cell r="D2651" t="str">
            <v>DNIT 021/2004-ES</v>
          </cell>
        </row>
        <row r="2652">
          <cell r="A2652">
            <v>2003417</v>
          </cell>
          <cell r="B2652" t="str">
            <v>Descida d'água de aterros em degraus - DAD 07 - areia e brita comerciais</v>
          </cell>
          <cell r="C2652" t="str">
            <v>m</v>
          </cell>
          <cell r="D2652" t="str">
            <v>DNIT 021/2004-ES</v>
          </cell>
        </row>
        <row r="2653">
          <cell r="A2653">
            <v>2003418</v>
          </cell>
          <cell r="B2653" t="str">
            <v>Descida d'água de aterros em degraus - DAD 08 - areia extraída e brita produzida</v>
          </cell>
          <cell r="C2653" t="str">
            <v>m</v>
          </cell>
          <cell r="D2653" t="str">
            <v>DNIT 021/2004-ES</v>
          </cell>
        </row>
        <row r="2654">
          <cell r="A2654">
            <v>2003419</v>
          </cell>
          <cell r="B2654" t="str">
            <v>Descida d'água de aterros em degraus - DAD 08 - areia e brita comerciais</v>
          </cell>
          <cell r="C2654" t="str">
            <v>m</v>
          </cell>
          <cell r="D2654" t="str">
            <v>DNIT 021/2004-ES</v>
          </cell>
        </row>
        <row r="2655">
          <cell r="A2655">
            <v>2003420</v>
          </cell>
          <cell r="B2655" t="str">
            <v>Descida d'água de aterros em degraus - DAD 09 - areia extraída e brita produzida</v>
          </cell>
          <cell r="C2655" t="str">
            <v>m</v>
          </cell>
          <cell r="D2655" t="str">
            <v>DNIT 021/2004-ES</v>
          </cell>
        </row>
        <row r="2656">
          <cell r="A2656">
            <v>2003421</v>
          </cell>
          <cell r="B2656" t="str">
            <v>Descida d'água de aterros em degraus - DAD 09 - areia e brita comerciais</v>
          </cell>
          <cell r="C2656" t="str">
            <v>m</v>
          </cell>
          <cell r="D2656" t="str">
            <v>DNIT 021/2004-ES</v>
          </cell>
        </row>
        <row r="2657">
          <cell r="A2657">
            <v>2003422</v>
          </cell>
          <cell r="B2657" t="str">
            <v>Descida d'água de aterros em degraus - DAD 10 - areia extraída e brita produzida</v>
          </cell>
          <cell r="C2657" t="str">
            <v>m</v>
          </cell>
          <cell r="D2657" t="str">
            <v>DNIT 021/2004-ES</v>
          </cell>
        </row>
        <row r="2658">
          <cell r="A2658">
            <v>2003423</v>
          </cell>
          <cell r="B2658" t="str">
            <v>Descida d'água de aterros em degraus - DAD 10 - areia e brita comerciais</v>
          </cell>
          <cell r="C2658" t="str">
            <v>m</v>
          </cell>
          <cell r="D2658" t="str">
            <v>DNIT 021/2004-ES</v>
          </cell>
        </row>
        <row r="2659">
          <cell r="A2659">
            <v>2003424</v>
          </cell>
          <cell r="B2659" t="str">
            <v>Descida d'água de aterros em degraus - DAD 11 - areia extraída e brita produzida</v>
          </cell>
          <cell r="C2659" t="str">
            <v>m</v>
          </cell>
          <cell r="D2659" t="str">
            <v>DNIT 021/2004-ES</v>
          </cell>
        </row>
        <row r="2660">
          <cell r="A2660">
            <v>2003425</v>
          </cell>
          <cell r="B2660" t="str">
            <v>Descida d'água de aterros em degraus - DAD 11 - areia e brita comerciais</v>
          </cell>
          <cell r="C2660" t="str">
            <v>m</v>
          </cell>
          <cell r="D2660" t="str">
            <v>DNIT 021/2004-ES</v>
          </cell>
        </row>
        <row r="2661">
          <cell r="A2661">
            <v>2003426</v>
          </cell>
          <cell r="B2661" t="str">
            <v>Descida d'água de aterros em degraus - DAD 12 - areia extraída e brita produzida</v>
          </cell>
          <cell r="C2661" t="str">
            <v>m</v>
          </cell>
          <cell r="D2661" t="str">
            <v>DNIT 021/2004-ES</v>
          </cell>
        </row>
        <row r="2662">
          <cell r="A2662">
            <v>2003427</v>
          </cell>
          <cell r="B2662" t="str">
            <v>Descida d'água de aterros em degraus - DAD 12 - areia e brita comerciais</v>
          </cell>
          <cell r="C2662" t="str">
            <v>m</v>
          </cell>
          <cell r="D2662" t="str">
            <v>DNIT 021/2004-ES</v>
          </cell>
        </row>
        <row r="2663">
          <cell r="A2663">
            <v>2003428</v>
          </cell>
          <cell r="B2663" t="str">
            <v>Descida d'água de aterros em degraus - DAD 13 - areia extraída e brita produzida</v>
          </cell>
          <cell r="C2663" t="str">
            <v>m</v>
          </cell>
          <cell r="D2663" t="str">
            <v>DNIT 021/2004-ES</v>
          </cell>
        </row>
        <row r="2664">
          <cell r="A2664">
            <v>2003429</v>
          </cell>
          <cell r="B2664" t="str">
            <v>Descida d'água de aterros em degraus - DAD 13 - areia e brita comerciais</v>
          </cell>
          <cell r="C2664" t="str">
            <v>m</v>
          </cell>
          <cell r="D2664" t="str">
            <v>DNIT 021/2004-ES</v>
          </cell>
        </row>
        <row r="2665">
          <cell r="A2665">
            <v>2003430</v>
          </cell>
          <cell r="B2665" t="str">
            <v>Descida d'água de aterros em degraus - DAD 14 - areia extraída e brita produzida</v>
          </cell>
          <cell r="C2665" t="str">
            <v>m</v>
          </cell>
          <cell r="D2665" t="str">
            <v>DNIT 021/2004-ES</v>
          </cell>
        </row>
        <row r="2666">
          <cell r="A2666">
            <v>2003431</v>
          </cell>
          <cell r="B2666" t="str">
            <v>Descida d'água de aterros em degraus - DAD 14 - areia e brita comerciais</v>
          </cell>
          <cell r="C2666" t="str">
            <v>m</v>
          </cell>
          <cell r="D2666" t="str">
            <v>DNIT 021/2004-ES</v>
          </cell>
        </row>
        <row r="2667">
          <cell r="A2667">
            <v>2003432</v>
          </cell>
          <cell r="B2667" t="str">
            <v>Descida d'água de aterros em degraus - DAD 15 - areia extraída e brita produzida</v>
          </cell>
          <cell r="C2667" t="str">
            <v>m</v>
          </cell>
          <cell r="D2667" t="str">
            <v>DNIT 021/2004-ES</v>
          </cell>
        </row>
        <row r="2668">
          <cell r="A2668">
            <v>2003433</v>
          </cell>
          <cell r="B2668" t="str">
            <v>Descida d'água de aterros em degraus - DAD 15 - areia e brita comerciais</v>
          </cell>
          <cell r="C2668" t="str">
            <v>m</v>
          </cell>
          <cell r="D2668" t="str">
            <v>DNIT 021/2004-ES</v>
          </cell>
        </row>
        <row r="2669">
          <cell r="A2669">
            <v>2003434</v>
          </cell>
          <cell r="B2669" t="str">
            <v>Descida d'água de aterros em degraus - DAD 16 - areia extraída e brita produzida</v>
          </cell>
          <cell r="C2669" t="str">
            <v>m</v>
          </cell>
          <cell r="D2669" t="str">
            <v>DNIT 021/2004-ES</v>
          </cell>
        </row>
        <row r="2670">
          <cell r="A2670">
            <v>2003435</v>
          </cell>
          <cell r="B2670" t="str">
            <v>Descida d'água de aterros em degraus - DAD 16 - areia e brita comerciais</v>
          </cell>
          <cell r="C2670" t="str">
            <v>m</v>
          </cell>
          <cell r="D2670" t="str">
            <v>DNIT 021/2004-ES</v>
          </cell>
        </row>
        <row r="2671">
          <cell r="A2671">
            <v>2003436</v>
          </cell>
          <cell r="B2671" t="str">
            <v>Descida d'água de aterros em degraus - DAD 17 - areia extraída e brita produzida</v>
          </cell>
          <cell r="C2671" t="str">
            <v>m</v>
          </cell>
          <cell r="D2671" t="str">
            <v>DNIT 021/2004-ES</v>
          </cell>
        </row>
        <row r="2672">
          <cell r="A2672">
            <v>2003437</v>
          </cell>
          <cell r="B2672" t="str">
            <v>Descida d'água de aterros em degraus - DAD 17 - areia e brita comerciais</v>
          </cell>
          <cell r="C2672" t="str">
            <v>m</v>
          </cell>
          <cell r="D2672" t="str">
            <v>DNIT 021/2004-ES</v>
          </cell>
        </row>
        <row r="2673">
          <cell r="A2673">
            <v>2003438</v>
          </cell>
          <cell r="B2673" t="str">
            <v>Descida d'água de aterros em degraus - DAD 18 - areia extraída e brita produzida</v>
          </cell>
          <cell r="C2673" t="str">
            <v>m</v>
          </cell>
          <cell r="D2673" t="str">
            <v>DNIT 021/2004-ES</v>
          </cell>
        </row>
        <row r="2674">
          <cell r="A2674">
            <v>2003439</v>
          </cell>
          <cell r="B2674" t="str">
            <v>Descida d'água de aterros em degraus - DAD 18 - areia e brita comerciais</v>
          </cell>
          <cell r="C2674" t="str">
            <v>m</v>
          </cell>
          <cell r="D2674" t="str">
            <v>DNIT 021/2004-ES</v>
          </cell>
        </row>
        <row r="2675">
          <cell r="A2675">
            <v>2003440</v>
          </cell>
          <cell r="B2675" t="str">
            <v>Dissipador de energia - DES 01 - areia extraída e pedra de mão produzida</v>
          </cell>
          <cell r="C2675" t="str">
            <v>un</v>
          </cell>
          <cell r="D2675" t="str">
            <v>DNIT 022/2006-ES</v>
          </cell>
        </row>
        <row r="2676">
          <cell r="A2676">
            <v>2003441</v>
          </cell>
          <cell r="B2676" t="str">
            <v>Dissipador de energia - DES 01 - areia e pedra de mão comerciais</v>
          </cell>
          <cell r="C2676" t="str">
            <v>un</v>
          </cell>
          <cell r="D2676" t="str">
            <v>DNIT 022/2006-ES</v>
          </cell>
        </row>
        <row r="2677">
          <cell r="A2677">
            <v>2003442</v>
          </cell>
          <cell r="B2677" t="str">
            <v>Dissipador de energia - DES 02 - areia extraída e pedra de mão produzida</v>
          </cell>
          <cell r="C2677" t="str">
            <v>un</v>
          </cell>
          <cell r="D2677" t="str">
            <v>DNIT 022/2006-ES</v>
          </cell>
        </row>
        <row r="2678">
          <cell r="A2678">
            <v>2003443</v>
          </cell>
          <cell r="B2678" t="str">
            <v>Dissipador de energia - DES 02 - areia e pedra de mão comerciais</v>
          </cell>
          <cell r="C2678" t="str">
            <v>un</v>
          </cell>
          <cell r="D2678" t="str">
            <v>DNIT 022/2006-ES</v>
          </cell>
        </row>
        <row r="2679">
          <cell r="A2679">
            <v>2003444</v>
          </cell>
          <cell r="B2679" t="str">
            <v>Dissipador de energia - DES 03 - areia extraída e pedra de mão produzida</v>
          </cell>
          <cell r="C2679" t="str">
            <v>un</v>
          </cell>
          <cell r="D2679" t="str">
            <v>DNIT 022/2006-ES</v>
          </cell>
        </row>
        <row r="2680">
          <cell r="A2680">
            <v>2003445</v>
          </cell>
          <cell r="B2680" t="str">
            <v>Dissipador de energia - DES 03 - areia e pedra de mão comerciais</v>
          </cell>
          <cell r="C2680" t="str">
            <v>un</v>
          </cell>
          <cell r="D2680" t="str">
            <v>DNIT 022/2006-ES</v>
          </cell>
        </row>
        <row r="2681">
          <cell r="A2681">
            <v>2003446</v>
          </cell>
          <cell r="B2681" t="str">
            <v>Dissipador de energia - DES 04 - areia extraída e pedra de mão produzida</v>
          </cell>
          <cell r="C2681" t="str">
            <v>un</v>
          </cell>
          <cell r="D2681" t="str">
            <v>DNIT 022/2006-ES</v>
          </cell>
        </row>
        <row r="2682">
          <cell r="A2682">
            <v>2003447</v>
          </cell>
          <cell r="B2682" t="str">
            <v>Dissipador de energia - DES 04 - areia e pedra de mão comerciais</v>
          </cell>
          <cell r="C2682" t="str">
            <v>un</v>
          </cell>
          <cell r="D2682" t="str">
            <v>DNIT 022/2006-ES</v>
          </cell>
        </row>
        <row r="2683">
          <cell r="A2683">
            <v>2003448</v>
          </cell>
          <cell r="B2683" t="str">
            <v>Dissipador de energia - DEB 01 - areia extraída e pedra de mão produzida</v>
          </cell>
          <cell r="C2683" t="str">
            <v>un</v>
          </cell>
          <cell r="D2683" t="str">
            <v>DNIT 022/2006-ES</v>
          </cell>
        </row>
        <row r="2684">
          <cell r="A2684">
            <v>2003449</v>
          </cell>
          <cell r="B2684" t="str">
            <v>Dissipador de energia - DEB 01 - areia e pedra de mão comerciais</v>
          </cell>
          <cell r="C2684" t="str">
            <v>un</v>
          </cell>
          <cell r="D2684" t="str">
            <v>DNIT 022/2006-ES</v>
          </cell>
        </row>
        <row r="2685">
          <cell r="A2685">
            <v>2003450</v>
          </cell>
          <cell r="B2685" t="str">
            <v>Dissipador de energia - DEB 02 - areia extraída e pedra de mão produzida</v>
          </cell>
          <cell r="C2685" t="str">
            <v>un</v>
          </cell>
          <cell r="D2685" t="str">
            <v>DNIT 022/2006-ES</v>
          </cell>
        </row>
        <row r="2686">
          <cell r="A2686">
            <v>2003451</v>
          </cell>
          <cell r="B2686" t="str">
            <v>Dissipador de energia - DEB 02 - areia e pedra de mão comerciais</v>
          </cell>
          <cell r="C2686" t="str">
            <v>un</v>
          </cell>
          <cell r="D2686" t="str">
            <v>DNIT 022/2006-ES</v>
          </cell>
        </row>
        <row r="2687">
          <cell r="A2687">
            <v>2003452</v>
          </cell>
          <cell r="B2687" t="str">
            <v>Dissipador de energia - DEB 03 - areia extraída e pedra de mão produzida</v>
          </cell>
          <cell r="C2687" t="str">
            <v>un</v>
          </cell>
          <cell r="D2687" t="str">
            <v>DNIT 022/2006-ES</v>
          </cell>
        </row>
        <row r="2688">
          <cell r="A2688">
            <v>2003453</v>
          </cell>
          <cell r="B2688" t="str">
            <v>Dissipador de energia - DEB 03 - areia e pedra de mão comerciais</v>
          </cell>
          <cell r="C2688" t="str">
            <v>un</v>
          </cell>
          <cell r="D2688" t="str">
            <v>DNIT 022/2006-ES</v>
          </cell>
        </row>
        <row r="2689">
          <cell r="A2689">
            <v>2003454</v>
          </cell>
          <cell r="B2689" t="str">
            <v>Dissipador de energia - DEB 04 - areia extraída e pedra de mão produzida</v>
          </cell>
          <cell r="C2689" t="str">
            <v>un</v>
          </cell>
          <cell r="D2689" t="str">
            <v>DNIT 022/2006-ES</v>
          </cell>
        </row>
        <row r="2690">
          <cell r="A2690">
            <v>2003455</v>
          </cell>
          <cell r="B2690" t="str">
            <v>Dissipador de energia - DEB 04 - areia e pedra de mão comerciais</v>
          </cell>
          <cell r="C2690" t="str">
            <v>un</v>
          </cell>
          <cell r="D2690" t="str">
            <v>DNIT 022/2006-ES</v>
          </cell>
        </row>
        <row r="2691">
          <cell r="A2691">
            <v>2003456</v>
          </cell>
          <cell r="B2691" t="str">
            <v>Dissipador de energia - DEB 05 - areia extraída e pedra de mão produzida</v>
          </cell>
          <cell r="C2691" t="str">
            <v>un</v>
          </cell>
          <cell r="D2691" t="str">
            <v>DNIT 022/2006-ES</v>
          </cell>
        </row>
        <row r="2692">
          <cell r="A2692">
            <v>2003457</v>
          </cell>
          <cell r="B2692" t="str">
            <v>Dissipador de energia - DEB 05 - areia e pedra de mão comerciais</v>
          </cell>
          <cell r="C2692" t="str">
            <v>un</v>
          </cell>
          <cell r="D2692" t="str">
            <v>DNIT 022/2006-ES</v>
          </cell>
        </row>
        <row r="2693">
          <cell r="A2693">
            <v>2003458</v>
          </cell>
          <cell r="B2693" t="str">
            <v>Dissipador de energia - DEB 06 - areia extraída e pedra de mão produzida</v>
          </cell>
          <cell r="C2693" t="str">
            <v>un</v>
          </cell>
          <cell r="D2693" t="str">
            <v>DNIT 022/2006-ES</v>
          </cell>
        </row>
        <row r="2694">
          <cell r="A2694">
            <v>2003459</v>
          </cell>
          <cell r="B2694" t="str">
            <v>Dissipador de energia - DEB 06 - areia e pedra de mão comerciais</v>
          </cell>
          <cell r="C2694" t="str">
            <v>un</v>
          </cell>
          <cell r="D2694" t="str">
            <v>DNIT 022/2006-ES</v>
          </cell>
        </row>
        <row r="2695">
          <cell r="A2695">
            <v>2003460</v>
          </cell>
          <cell r="B2695" t="str">
            <v>Dissipador de energia - DEB 07 - areia extraída e pedra de mão produzida</v>
          </cell>
          <cell r="C2695" t="str">
            <v>un</v>
          </cell>
          <cell r="D2695" t="str">
            <v>DNIT 022/2006-ES</v>
          </cell>
        </row>
        <row r="2696">
          <cell r="A2696">
            <v>2003461</v>
          </cell>
          <cell r="B2696" t="str">
            <v>Dissipador de energia - DEB 07 - areia e pedra de mão comerciais</v>
          </cell>
          <cell r="C2696" t="str">
            <v>un</v>
          </cell>
          <cell r="D2696" t="str">
            <v>DNIT 022/2006-ES</v>
          </cell>
        </row>
        <row r="2697">
          <cell r="A2697">
            <v>2003462</v>
          </cell>
          <cell r="B2697" t="str">
            <v>Dissipador de energia - DEB 08 - areia extraída e pedra de mão produzida</v>
          </cell>
          <cell r="C2697" t="str">
            <v>un</v>
          </cell>
          <cell r="D2697" t="str">
            <v>DNIT 022/2006-ES</v>
          </cell>
        </row>
        <row r="2698">
          <cell r="A2698">
            <v>2003463</v>
          </cell>
          <cell r="B2698" t="str">
            <v>Dissipador de energia - DEB 08 - areia e pedra de mão comerciais</v>
          </cell>
          <cell r="C2698" t="str">
            <v>un</v>
          </cell>
          <cell r="D2698" t="str">
            <v>DNIT 022/2006-ES</v>
          </cell>
        </row>
        <row r="2699">
          <cell r="A2699">
            <v>2003464</v>
          </cell>
          <cell r="B2699" t="str">
            <v>Dissipador de energia - DEB 09 - areia extraída e pedra de mão produzida</v>
          </cell>
          <cell r="C2699" t="str">
            <v>un</v>
          </cell>
          <cell r="D2699" t="str">
            <v>DNIT 022/2006-ES</v>
          </cell>
        </row>
        <row r="2700">
          <cell r="A2700">
            <v>2003465</v>
          </cell>
          <cell r="B2700" t="str">
            <v>Dissipador de energia - DEB 09 - areia e pedra de mão comerciais</v>
          </cell>
          <cell r="C2700" t="str">
            <v>un</v>
          </cell>
          <cell r="D2700" t="str">
            <v>DNIT 022/2006-ES</v>
          </cell>
        </row>
        <row r="2701">
          <cell r="A2701">
            <v>2003466</v>
          </cell>
          <cell r="B2701" t="str">
            <v>Dissipador de energia - DEB 10 - areia extraída e pedra de mão produzida</v>
          </cell>
          <cell r="C2701" t="str">
            <v>un</v>
          </cell>
          <cell r="D2701" t="str">
            <v>DNIT 022/2006-ES</v>
          </cell>
        </row>
        <row r="2702">
          <cell r="A2702">
            <v>2003467</v>
          </cell>
          <cell r="B2702" t="str">
            <v>Dissipador de energia - DEB 10 - areia e pedra de mão comerciais</v>
          </cell>
          <cell r="C2702" t="str">
            <v>un</v>
          </cell>
          <cell r="D2702" t="str">
            <v>DNIT 022/2006-ES</v>
          </cell>
        </row>
        <row r="2703">
          <cell r="A2703">
            <v>2003468</v>
          </cell>
          <cell r="B2703" t="str">
            <v>Dissipador de energia - DEB 11 - areia extraída e pedra de mão produzida</v>
          </cell>
          <cell r="C2703" t="str">
            <v>un</v>
          </cell>
          <cell r="D2703" t="str">
            <v>DNIT 022/2006-ES</v>
          </cell>
        </row>
        <row r="2704">
          <cell r="A2704">
            <v>2003469</v>
          </cell>
          <cell r="B2704" t="str">
            <v>Dissipador de energia - DEB 11 - areia e pedra de mão comerciais</v>
          </cell>
          <cell r="C2704" t="str">
            <v>un</v>
          </cell>
          <cell r="D2704" t="str">
            <v>DNIT 022/2006-ES</v>
          </cell>
        </row>
        <row r="2705">
          <cell r="A2705">
            <v>2003470</v>
          </cell>
          <cell r="B2705" t="str">
            <v>Dissipador de energia - DEB 12 - areia extraída e pedra de mão produzida</v>
          </cell>
          <cell r="C2705" t="str">
            <v>un</v>
          </cell>
          <cell r="D2705" t="str">
            <v>DNIT 022/2006-ES</v>
          </cell>
        </row>
        <row r="2706">
          <cell r="A2706">
            <v>2003471</v>
          </cell>
          <cell r="B2706" t="str">
            <v>Dissipador de energia - DEB 12 - areia e pedra de mão comerciais</v>
          </cell>
          <cell r="C2706" t="str">
            <v>un</v>
          </cell>
          <cell r="D2706" t="str">
            <v>DNIT 022/2006-ES</v>
          </cell>
        </row>
        <row r="2707">
          <cell r="A2707">
            <v>2003472</v>
          </cell>
          <cell r="B2707" t="str">
            <v>Dissipador de energia - DEB 13 - areia extraída e pedra de mão produzida</v>
          </cell>
          <cell r="C2707" t="str">
            <v>un</v>
          </cell>
          <cell r="D2707" t="str">
            <v>DNIT 022/2006-ES</v>
          </cell>
        </row>
        <row r="2708">
          <cell r="A2708">
            <v>2003473</v>
          </cell>
          <cell r="B2708" t="str">
            <v>Dissipador de energia - DEB 13 - areia e pedra de mão comerciais</v>
          </cell>
          <cell r="C2708" t="str">
            <v>un</v>
          </cell>
          <cell r="D2708" t="str">
            <v>DNIT 022/2006-ES</v>
          </cell>
        </row>
        <row r="2709">
          <cell r="A2709">
            <v>2003474</v>
          </cell>
          <cell r="B2709" t="str">
            <v>Dissipador de energia - DED 01 - areia extraída e pedra de mão produzida</v>
          </cell>
          <cell r="C2709" t="str">
            <v>un</v>
          </cell>
          <cell r="D2709" t="str">
            <v>DNIT 022/2006-ES</v>
          </cell>
        </row>
        <row r="2710">
          <cell r="A2710">
            <v>2003475</v>
          </cell>
          <cell r="B2710" t="str">
            <v>Dissipador de energia - DED 01 - areia e pedra de mão comerciais</v>
          </cell>
          <cell r="C2710" t="str">
            <v>un</v>
          </cell>
          <cell r="D2710" t="str">
            <v>DNIT 022/2006-ES</v>
          </cell>
        </row>
        <row r="2711">
          <cell r="A2711">
            <v>2003476</v>
          </cell>
          <cell r="B2711" t="str">
            <v>Caixa coletora de sarjeta - CCS 01 - com grelha de concreto - TCC 01 - areia extraída e brita produzida</v>
          </cell>
          <cell r="C2711" t="str">
            <v>un</v>
          </cell>
          <cell r="D2711" t="str">
            <v>DNIT 026/2004-ES</v>
          </cell>
        </row>
        <row r="2712">
          <cell r="A2712">
            <v>2003477</v>
          </cell>
          <cell r="B2712" t="str">
            <v>Caixa coletora de sarjeta - CCS 01 - com grelha de concreto - TCC 01 - areia e brita comerciais</v>
          </cell>
          <cell r="C2712" t="str">
            <v>un</v>
          </cell>
          <cell r="D2712" t="str">
            <v>DNIT 026/2004-ES</v>
          </cell>
        </row>
        <row r="2713">
          <cell r="A2713">
            <v>2003478</v>
          </cell>
          <cell r="B2713" t="str">
            <v>Caixa coletora de sarjeta - CCS 02 - com grelha de concreto - TCC 01 - areia extraída e brita produzida</v>
          </cell>
          <cell r="C2713" t="str">
            <v>un</v>
          </cell>
          <cell r="D2713" t="str">
            <v>DNIT 026/2004-ES</v>
          </cell>
        </row>
        <row r="2714">
          <cell r="A2714">
            <v>2003479</v>
          </cell>
          <cell r="B2714" t="str">
            <v>Caixa coletora de sarjeta - CCS 02 - com grelha de concreto - TCC 01 - areia e brita comerciais</v>
          </cell>
          <cell r="C2714" t="str">
            <v>un</v>
          </cell>
          <cell r="D2714" t="str">
            <v>DNIT 026/2004-ES</v>
          </cell>
        </row>
        <row r="2715">
          <cell r="A2715">
            <v>2003480</v>
          </cell>
          <cell r="B2715" t="str">
            <v>Caixa coletora de sarjeta - CCS 03 - com grelha de concreto - TCC 01 - areia extraída e brita produzida</v>
          </cell>
          <cell r="C2715" t="str">
            <v>un</v>
          </cell>
          <cell r="D2715" t="str">
            <v>DNIT 026/2004-ES</v>
          </cell>
        </row>
        <row r="2716">
          <cell r="A2716">
            <v>2003481</v>
          </cell>
          <cell r="B2716" t="str">
            <v>Caixa coletora de sarjeta - CCS 03 - com grelha de concreto - TCC 01 - areia e brita comerciais</v>
          </cell>
          <cell r="C2716" t="str">
            <v>un</v>
          </cell>
          <cell r="D2716" t="str">
            <v>DNIT 026/2004-ES</v>
          </cell>
        </row>
        <row r="2717">
          <cell r="A2717">
            <v>2003482</v>
          </cell>
          <cell r="B2717" t="str">
            <v>Caixa coletora de sarjeta - CCS 04 - com grelha de concreto - TCC 01 - areia extraída e brita produzida</v>
          </cell>
          <cell r="C2717" t="str">
            <v>un</v>
          </cell>
          <cell r="D2717" t="str">
            <v>DNIT 026/2004-ES</v>
          </cell>
        </row>
        <row r="2718">
          <cell r="A2718">
            <v>2003483</v>
          </cell>
          <cell r="B2718" t="str">
            <v>Caixa coletora de sarjeta - CCS 04 - com grelha de concreto - TCC 01 - areia e brita comerciais</v>
          </cell>
          <cell r="C2718" t="str">
            <v>un</v>
          </cell>
          <cell r="D2718" t="str">
            <v>DNIT 026/2004-ES</v>
          </cell>
        </row>
        <row r="2719">
          <cell r="A2719">
            <v>2003484</v>
          </cell>
          <cell r="B2719" t="str">
            <v>Caixa coletora de sarjeta - CCS 05 - com grelha de concreto - TCC 01 - areia extraída e brita produzida</v>
          </cell>
          <cell r="C2719" t="str">
            <v>un</v>
          </cell>
          <cell r="D2719" t="str">
            <v>DNIT 026/2004-ES</v>
          </cell>
        </row>
        <row r="2720">
          <cell r="A2720">
            <v>2003485</v>
          </cell>
          <cell r="B2720" t="str">
            <v>Caixa coletora de sarjeta - CCS 05 - com grelha de concreto - TCC 01 - areia e brita comerciais</v>
          </cell>
          <cell r="C2720" t="str">
            <v>un</v>
          </cell>
          <cell r="D2720" t="str">
            <v>DNIT 026/2004-ES</v>
          </cell>
        </row>
        <row r="2721">
          <cell r="A2721">
            <v>2003486</v>
          </cell>
          <cell r="B2721" t="str">
            <v>Caixa coletora de sarjeta - CCS 06 - com grelha de concreto - TCC 01 - areia extraída e brita produzida</v>
          </cell>
          <cell r="C2721" t="str">
            <v>un</v>
          </cell>
          <cell r="D2721" t="str">
            <v>DNIT 026/2004-ES</v>
          </cell>
        </row>
        <row r="2722">
          <cell r="A2722">
            <v>2003487</v>
          </cell>
          <cell r="B2722" t="str">
            <v>Caixa coletora de sarjeta - CCS 06 - com grelha de concreto - TCC 01 - areia e brita comerciais</v>
          </cell>
          <cell r="C2722" t="str">
            <v>un</v>
          </cell>
          <cell r="D2722" t="str">
            <v>DNIT 026/2004-ES</v>
          </cell>
        </row>
        <row r="2723">
          <cell r="A2723">
            <v>2003488</v>
          </cell>
          <cell r="B2723" t="str">
            <v>Caixa coletora de sarjeta - CCS 07 - com grelha de concreto - TCC 01 - areia extraída e brita produzida</v>
          </cell>
          <cell r="C2723" t="str">
            <v>un</v>
          </cell>
          <cell r="D2723" t="str">
            <v>DNIT 026/2004-ES</v>
          </cell>
        </row>
        <row r="2724">
          <cell r="A2724">
            <v>2003489</v>
          </cell>
          <cell r="B2724" t="str">
            <v>Caixa coletora de sarjeta - CCS 07 - com grelha de concreto - TCC 01 - areia e brita comerciais</v>
          </cell>
          <cell r="C2724" t="str">
            <v>un</v>
          </cell>
          <cell r="D2724" t="str">
            <v>DNIT 026/2004-ES</v>
          </cell>
        </row>
        <row r="2725">
          <cell r="A2725">
            <v>2003490</v>
          </cell>
          <cell r="B2725" t="str">
            <v>Caixa coletora de sarjeta - CCS 08 - com grelha de concreto - TCC 01 - areia extraída e brita produzida</v>
          </cell>
          <cell r="C2725" t="str">
            <v>un</v>
          </cell>
          <cell r="D2725" t="str">
            <v>DNIT 026/2004-ES</v>
          </cell>
        </row>
        <row r="2726">
          <cell r="A2726">
            <v>2003491</v>
          </cell>
          <cell r="B2726" t="str">
            <v>Caixa coletora de sarjeta - CCS 08 - com grelha de concreto - TCC 01 - areia e brita comerciais</v>
          </cell>
          <cell r="C2726" t="str">
            <v>un</v>
          </cell>
          <cell r="D2726" t="str">
            <v>DNIT 026/2004-ES</v>
          </cell>
        </row>
        <row r="2727">
          <cell r="A2727">
            <v>2003492</v>
          </cell>
          <cell r="B2727" t="str">
            <v>Caixa coletora de sarjeta - CCS 09 - com grelha de concreto - TCC 01 - areia extraída e brita produzida</v>
          </cell>
          <cell r="C2727" t="str">
            <v>un</v>
          </cell>
          <cell r="D2727" t="str">
            <v>DNIT 026/2004-ES</v>
          </cell>
        </row>
        <row r="2728">
          <cell r="A2728">
            <v>2003493</v>
          </cell>
          <cell r="B2728" t="str">
            <v>Caixa coletora de sarjeta - CCS 09 - com grelha de concreto - TCC 01 - areia e brita comerciais</v>
          </cell>
          <cell r="C2728" t="str">
            <v>un</v>
          </cell>
          <cell r="D2728" t="str">
            <v>DNIT 026/2004-ES</v>
          </cell>
        </row>
        <row r="2729">
          <cell r="A2729">
            <v>2003494</v>
          </cell>
          <cell r="B2729" t="str">
            <v>Caixa coletora de sarjeta - CCS 10 - com grelha de concreto - TCC 01 - areia extraída e brita produzida</v>
          </cell>
          <cell r="C2729" t="str">
            <v>un</v>
          </cell>
          <cell r="D2729" t="str">
            <v>DNIT 026/2004-ES</v>
          </cell>
        </row>
        <row r="2730">
          <cell r="A2730">
            <v>2003495</v>
          </cell>
          <cell r="B2730" t="str">
            <v>Caixa coletora de sarjeta - CCS 10 - com grelha de concreto - TCC 01 - areia e brita comerciais</v>
          </cell>
          <cell r="C2730" t="str">
            <v>un</v>
          </cell>
          <cell r="D2730" t="str">
            <v>DNIT 026/2004-ES</v>
          </cell>
        </row>
        <row r="2731">
          <cell r="A2731">
            <v>2003496</v>
          </cell>
          <cell r="B2731" t="str">
            <v>Caixa coletora de sarjeta - CCS 11 - com grelha de concreto - TCC 01 - areia extraída e brita produzida</v>
          </cell>
          <cell r="C2731" t="str">
            <v>un</v>
          </cell>
          <cell r="D2731" t="str">
            <v>DNIT 026/2004-ES</v>
          </cell>
        </row>
        <row r="2732">
          <cell r="A2732">
            <v>2003497</v>
          </cell>
          <cell r="B2732" t="str">
            <v>Caixa coletora de sarjeta - CCS 11 - com grelha de concreto - TCC 01 - areia e brita comerciais</v>
          </cell>
          <cell r="C2732" t="str">
            <v>un</v>
          </cell>
          <cell r="D2732" t="str">
            <v>DNIT 026/2004-ES</v>
          </cell>
        </row>
        <row r="2733">
          <cell r="A2733">
            <v>2003498</v>
          </cell>
          <cell r="B2733" t="str">
            <v>Caixa coletora de sarjeta - CCS 12 - com grelha de concreto - TCC 01 - areia extraída e brita produzida</v>
          </cell>
          <cell r="C2733" t="str">
            <v>un</v>
          </cell>
          <cell r="D2733" t="str">
            <v>DNIT 026/2004-ES</v>
          </cell>
        </row>
        <row r="2734">
          <cell r="A2734">
            <v>2003499</v>
          </cell>
          <cell r="B2734" t="str">
            <v>Caixa coletora de sarjeta - CCS 12 - com grelha de concreto - TCC 01 - areia e brita comerciais</v>
          </cell>
          <cell r="C2734" t="str">
            <v>un</v>
          </cell>
          <cell r="D2734" t="str">
            <v>DNIT 026/2004-ES</v>
          </cell>
        </row>
        <row r="2735">
          <cell r="A2735">
            <v>2003500</v>
          </cell>
          <cell r="B2735" t="str">
            <v>Caixa coletora de sarjeta - CCS 13 - com grelha de concreto - TCC 01 - areia extraída e brita produzida</v>
          </cell>
          <cell r="C2735" t="str">
            <v>un</v>
          </cell>
          <cell r="D2735" t="str">
            <v>DNIT 026/2004-ES</v>
          </cell>
        </row>
        <row r="2736">
          <cell r="A2736">
            <v>2003501</v>
          </cell>
          <cell r="B2736" t="str">
            <v>Caixa coletora de sarjeta - CCS 13 - com grelha de concreto - TCC 01 - areia e brita comerciais</v>
          </cell>
          <cell r="C2736" t="str">
            <v>un</v>
          </cell>
          <cell r="D2736" t="str">
            <v>DNIT 026/2004-ES</v>
          </cell>
        </row>
        <row r="2737">
          <cell r="A2737">
            <v>2003502</v>
          </cell>
          <cell r="B2737" t="str">
            <v>Caixa coletora de sarjeta - CCS 14 - com grelha de concreto - TCC 01 - areia extraída e brita produzida</v>
          </cell>
          <cell r="C2737" t="str">
            <v>un</v>
          </cell>
          <cell r="D2737" t="str">
            <v>DNIT 026/2004-ES</v>
          </cell>
        </row>
        <row r="2738">
          <cell r="A2738">
            <v>2003503</v>
          </cell>
          <cell r="B2738" t="str">
            <v>Caixa coletora de sarjeta - CCS 14 - com grelha de concreto - TCC 01 - areia e brita comerciais</v>
          </cell>
          <cell r="C2738" t="str">
            <v>un</v>
          </cell>
          <cell r="D2738" t="str">
            <v>DNIT 026/2004-ES</v>
          </cell>
        </row>
        <row r="2739">
          <cell r="A2739">
            <v>2003504</v>
          </cell>
          <cell r="B2739" t="str">
            <v>Caixa coletora de sarjeta - CCS 15 - com grelha de concreto - TCC 01 - areia extraída e brita produzida</v>
          </cell>
          <cell r="C2739" t="str">
            <v>un</v>
          </cell>
          <cell r="D2739" t="str">
            <v>DNIT 026/2004-ES</v>
          </cell>
        </row>
        <row r="2740">
          <cell r="A2740">
            <v>2003505</v>
          </cell>
          <cell r="B2740" t="str">
            <v>Caixa coletora de sarjeta - CCS 15 - com grelha de concreto - TCC 01 - areia e brita comerciais</v>
          </cell>
          <cell r="C2740" t="str">
            <v>un</v>
          </cell>
          <cell r="D2740" t="str">
            <v>DNIT 026/2004-ES</v>
          </cell>
        </row>
        <row r="2741">
          <cell r="A2741">
            <v>2003506</v>
          </cell>
          <cell r="B2741" t="str">
            <v>Caixa coletora de sarjeta - CCS 16 - com grelha de concreto - TCC 01 - areia extraída e brita produzida</v>
          </cell>
          <cell r="C2741" t="str">
            <v>un</v>
          </cell>
          <cell r="D2741" t="str">
            <v>DNIT 026/2004-ES</v>
          </cell>
        </row>
        <row r="2742">
          <cell r="A2742">
            <v>2003507</v>
          </cell>
          <cell r="B2742" t="str">
            <v>Caixa coletora de sarjeta - CCS 16 - com grelha de concreto - TCC 01 - areia e brita comerciais</v>
          </cell>
          <cell r="C2742" t="str">
            <v>un</v>
          </cell>
          <cell r="D2742" t="str">
            <v>DNIT 026/2004-ES</v>
          </cell>
        </row>
        <row r="2743">
          <cell r="A2743">
            <v>2003508</v>
          </cell>
          <cell r="B2743" t="str">
            <v>Caixa coletora de sarjeta - CCS 17 - com grelha de concreto - TCC 01 - areia extraída e brita produzida</v>
          </cell>
          <cell r="C2743" t="str">
            <v>un</v>
          </cell>
          <cell r="D2743" t="str">
            <v>DNIT 026/2004-ES</v>
          </cell>
        </row>
        <row r="2744">
          <cell r="A2744">
            <v>2003509</v>
          </cell>
          <cell r="B2744" t="str">
            <v>Caixa coletora de sarjeta - CCS 17 - com grelha de concreto - TCC 01 - areia e brita comerciais</v>
          </cell>
          <cell r="C2744" t="str">
            <v>un</v>
          </cell>
          <cell r="D2744" t="str">
            <v>DNIT 026/2004-ES</v>
          </cell>
        </row>
        <row r="2745">
          <cell r="A2745">
            <v>2003510</v>
          </cell>
          <cell r="B2745" t="str">
            <v>Caixa coletora de sarjeta - CCS 18 - com grelha de concreto - TCC 01 - areia extraída e brita produzida</v>
          </cell>
          <cell r="C2745" t="str">
            <v>un</v>
          </cell>
          <cell r="D2745" t="str">
            <v>DNIT 026/2004-ES</v>
          </cell>
        </row>
        <row r="2746">
          <cell r="A2746">
            <v>2003511</v>
          </cell>
          <cell r="B2746" t="str">
            <v>Caixa coletora de sarjeta - CCS 18 - com grelha de concreto - TCC 01 - areia e brita comerciais</v>
          </cell>
          <cell r="C2746" t="str">
            <v>un</v>
          </cell>
          <cell r="D2746" t="str">
            <v>DNIT 026/2004-ES</v>
          </cell>
        </row>
        <row r="2747">
          <cell r="A2747">
            <v>2003512</v>
          </cell>
          <cell r="B2747" t="str">
            <v>Caixa coletora de sarjeta - CCS 19 - com grelha de concreto - TCC 01 - areia extraída e brita produzida</v>
          </cell>
          <cell r="C2747" t="str">
            <v>un</v>
          </cell>
          <cell r="D2747" t="str">
            <v>DNIT 026/2004-ES</v>
          </cell>
        </row>
        <row r="2748">
          <cell r="A2748">
            <v>2003513</v>
          </cell>
          <cell r="B2748" t="str">
            <v>Caixa coletora de sarjeta - CCS 19 - com grelha de concreto - TCC 01 - areia e brita comerciais</v>
          </cell>
          <cell r="C2748" t="str">
            <v>un</v>
          </cell>
          <cell r="D2748" t="str">
            <v>DNIT 026/2004-ES</v>
          </cell>
        </row>
        <row r="2749">
          <cell r="A2749">
            <v>2003514</v>
          </cell>
          <cell r="B2749" t="str">
            <v>Caixa coletora de sarjeta - CCS 20 - com grelha de concreto - TCC 01 - areia extraída e brita produzida</v>
          </cell>
          <cell r="C2749" t="str">
            <v>un</v>
          </cell>
          <cell r="D2749" t="str">
            <v>DNIT 026/2004-ES</v>
          </cell>
        </row>
        <row r="2750">
          <cell r="A2750">
            <v>2003515</v>
          </cell>
          <cell r="B2750" t="str">
            <v>Caixa coletora de sarjeta - CCS 20 - com grelha de concreto - TCC 01 - areia e brita comerciais</v>
          </cell>
          <cell r="C2750" t="str">
            <v>un</v>
          </cell>
          <cell r="D2750" t="str">
            <v>DNIT 026/2004-ES</v>
          </cell>
        </row>
        <row r="2751">
          <cell r="A2751">
            <v>2003516</v>
          </cell>
          <cell r="B2751" t="str">
            <v>Caixa coletora de sarjeta - CCS 01 - com grelha de ferro - TCC 02 - areia extraída e brita produzida</v>
          </cell>
          <cell r="C2751" t="str">
            <v>un</v>
          </cell>
          <cell r="D2751" t="str">
            <v>DNIT 026/2004-ES</v>
          </cell>
        </row>
        <row r="2752">
          <cell r="A2752">
            <v>2003517</v>
          </cell>
          <cell r="B2752" t="str">
            <v>Caixa coletora de sarjeta - CCS 01 - com grelha de ferro - TCC 02 - areia e brita comerciais</v>
          </cell>
          <cell r="C2752" t="str">
            <v>un</v>
          </cell>
          <cell r="D2752" t="str">
            <v>DNIT 026/2004-ES</v>
          </cell>
        </row>
        <row r="2753">
          <cell r="A2753">
            <v>2003518</v>
          </cell>
          <cell r="B2753" t="str">
            <v>Caixa coletora de sarjeta - CCS 02 - com grelha de ferro - TCC 02 - areia extraída e brita produzida</v>
          </cell>
          <cell r="C2753" t="str">
            <v>un</v>
          </cell>
          <cell r="D2753" t="str">
            <v>DNIT 026/2004-ES</v>
          </cell>
        </row>
        <row r="2754">
          <cell r="A2754">
            <v>2003519</v>
          </cell>
          <cell r="B2754" t="str">
            <v>Caixa coletora de sarjeta - CCS 02 - com grelha de ferro - TCC 02 - areia e brita comerciais</v>
          </cell>
          <cell r="C2754" t="str">
            <v>un</v>
          </cell>
          <cell r="D2754" t="str">
            <v>DNIT 026/2004-ES</v>
          </cell>
        </row>
        <row r="2755">
          <cell r="A2755">
            <v>2003520</v>
          </cell>
          <cell r="B2755" t="str">
            <v>Caixa coletora de sarjeta - CCS 03 - com grelha de ferro - TCC 02 - areia extraída e brita produzida</v>
          </cell>
          <cell r="C2755" t="str">
            <v>un</v>
          </cell>
          <cell r="D2755" t="str">
            <v>DNIT 026/2004-ES</v>
          </cell>
        </row>
        <row r="2756">
          <cell r="A2756">
            <v>2003521</v>
          </cell>
          <cell r="B2756" t="str">
            <v>Caixa coletora de sarjeta - CCS 03 - com grelha de ferro - TCC 02 - areia e brita comerciais</v>
          </cell>
          <cell r="C2756" t="str">
            <v>un</v>
          </cell>
          <cell r="D2756" t="str">
            <v>DNIT 026/2004-ES</v>
          </cell>
        </row>
        <row r="2757">
          <cell r="A2757">
            <v>2003522</v>
          </cell>
          <cell r="B2757" t="str">
            <v>Caixa coletora de sarjeta - CCS 04 - com grelha de ferro - TCC 02 - areia extraída e brita produzida</v>
          </cell>
          <cell r="C2757" t="str">
            <v>un</v>
          </cell>
          <cell r="D2757" t="str">
            <v>DNIT 026/2004-ES</v>
          </cell>
        </row>
        <row r="2758">
          <cell r="A2758">
            <v>2003523</v>
          </cell>
          <cell r="B2758" t="str">
            <v>Caixa coletora de sarjeta - CCS 04 - com grelha de ferro - TCC 02 - areia e brita comerciais</v>
          </cell>
          <cell r="C2758" t="str">
            <v>un</v>
          </cell>
          <cell r="D2758" t="str">
            <v>DNIT 026/2004-ES</v>
          </cell>
        </row>
        <row r="2759">
          <cell r="A2759">
            <v>2003524</v>
          </cell>
          <cell r="B2759" t="str">
            <v>Caixa coletora de sarjeta - CCS 05 - com grelha de ferro - TCC 02 - areia extraída e brita produzida</v>
          </cell>
          <cell r="C2759" t="str">
            <v>un</v>
          </cell>
          <cell r="D2759" t="str">
            <v>DNIT 026/2004-ES</v>
          </cell>
        </row>
        <row r="2760">
          <cell r="A2760">
            <v>2003525</v>
          </cell>
          <cell r="B2760" t="str">
            <v>Caixa coletora de sarjeta - CCS 05 - com grelha de ferro - TCC 02 - areia e brita comerciais</v>
          </cell>
          <cell r="C2760" t="str">
            <v>un</v>
          </cell>
          <cell r="D2760" t="str">
            <v>DNIT 026/2004-ES</v>
          </cell>
        </row>
        <row r="2761">
          <cell r="A2761">
            <v>2003526</v>
          </cell>
          <cell r="B2761" t="str">
            <v>Caixa coletora de sarjeta - CCS 06 - com grelha de ferro - TCC 02 - areia extraída e brita produzida</v>
          </cell>
          <cell r="C2761" t="str">
            <v>un</v>
          </cell>
          <cell r="D2761" t="str">
            <v>DNIT 026/2004-ES</v>
          </cell>
        </row>
        <row r="2762">
          <cell r="A2762">
            <v>2003527</v>
          </cell>
          <cell r="B2762" t="str">
            <v>Caixa coletora de sarjeta - CCS 06 - com grelha de ferro - TCC 02 - areia e brita comerciais</v>
          </cell>
          <cell r="C2762" t="str">
            <v>un</v>
          </cell>
          <cell r="D2762" t="str">
            <v>DNIT 026/2004-ES</v>
          </cell>
        </row>
        <row r="2763">
          <cell r="A2763">
            <v>2003528</v>
          </cell>
          <cell r="B2763" t="str">
            <v>Caixa coletora de sarjeta - CCS 07 - com grelha de ferro - TCC 02 - areia extraída e brita produzida</v>
          </cell>
          <cell r="C2763" t="str">
            <v>un</v>
          </cell>
          <cell r="D2763" t="str">
            <v>DNIT 026/2004-ES</v>
          </cell>
        </row>
        <row r="2764">
          <cell r="A2764">
            <v>2003529</v>
          </cell>
          <cell r="B2764" t="str">
            <v>Caixa coletora de sarjeta - CCS 07 - com grelha de ferro - TCC 02 - areia e brita comerciais</v>
          </cell>
          <cell r="C2764" t="str">
            <v>un</v>
          </cell>
          <cell r="D2764" t="str">
            <v>DNIT 026/2004-ES</v>
          </cell>
        </row>
        <row r="2765">
          <cell r="A2765">
            <v>2003530</v>
          </cell>
          <cell r="B2765" t="str">
            <v>Caixa coletora de sarjeta - CCS 08 - com grelha de ferro - TCC 02 - areia extraída e brita produzida</v>
          </cell>
          <cell r="C2765" t="str">
            <v>un</v>
          </cell>
          <cell r="D2765" t="str">
            <v>DNIT 026/2004-ES</v>
          </cell>
        </row>
        <row r="2766">
          <cell r="A2766">
            <v>2003531</v>
          </cell>
          <cell r="B2766" t="str">
            <v>Caixa coletora de sarjeta - CCS 08 - com grelha de ferro - TCC 02 - areia e brita comerciais</v>
          </cell>
          <cell r="C2766" t="str">
            <v>un</v>
          </cell>
          <cell r="D2766" t="str">
            <v>DNIT 026/2004-ES</v>
          </cell>
        </row>
        <row r="2767">
          <cell r="A2767">
            <v>2003532</v>
          </cell>
          <cell r="B2767" t="str">
            <v>Caixa coletora de sarjeta - CCS 09 - com grelha de ferro - TCC 02 - areia extraída e brita produzida</v>
          </cell>
          <cell r="C2767" t="str">
            <v>un</v>
          </cell>
          <cell r="D2767" t="str">
            <v>DNIT 026/2004-ES</v>
          </cell>
        </row>
        <row r="2768">
          <cell r="A2768">
            <v>2003533</v>
          </cell>
          <cell r="B2768" t="str">
            <v>Caixa coletora de sarjeta - CCS 09 - com grelha de ferro - TCC 02 - areia e brita comerciais</v>
          </cell>
          <cell r="C2768" t="str">
            <v>un</v>
          </cell>
          <cell r="D2768" t="str">
            <v>DNIT 026/2004-ES</v>
          </cell>
        </row>
        <row r="2769">
          <cell r="A2769">
            <v>2003534</v>
          </cell>
          <cell r="B2769" t="str">
            <v>Caixa coletora de sarjeta - CCS 10 - com grelha de ferro - TCC 02 - areia extraída e brita produzida</v>
          </cell>
          <cell r="C2769" t="str">
            <v>un</v>
          </cell>
          <cell r="D2769" t="str">
            <v>DNIT 026/2004-ES</v>
          </cell>
        </row>
        <row r="2770">
          <cell r="A2770">
            <v>2003535</v>
          </cell>
          <cell r="B2770" t="str">
            <v>Caixa coletora de sarjeta - CCS 10 - com grelha de ferro - TCC 02 - areia e brita comerciais</v>
          </cell>
          <cell r="C2770" t="str">
            <v>un</v>
          </cell>
          <cell r="D2770" t="str">
            <v>DNIT 026/2004-ES</v>
          </cell>
        </row>
        <row r="2771">
          <cell r="A2771">
            <v>2003536</v>
          </cell>
          <cell r="B2771" t="str">
            <v>Caixa coletora de sarjeta - CCS 11 - com grelha de ferro - TCC 02 - areia extraída e brita produzida</v>
          </cell>
          <cell r="C2771" t="str">
            <v>un</v>
          </cell>
          <cell r="D2771" t="str">
            <v>DNIT 026/2004-ES</v>
          </cell>
        </row>
        <row r="2772">
          <cell r="A2772">
            <v>2003537</v>
          </cell>
          <cell r="B2772" t="str">
            <v>Caixa coletora de sarjeta - CCS 11 - com grelha de ferro - TCC 02 - areia e brita comerciais</v>
          </cell>
          <cell r="C2772" t="str">
            <v>un</v>
          </cell>
          <cell r="D2772" t="str">
            <v>DNIT 026/2004-ES</v>
          </cell>
        </row>
        <row r="2773">
          <cell r="A2773">
            <v>2003538</v>
          </cell>
          <cell r="B2773" t="str">
            <v>Caixa coletora de sarjeta - CCS 12 - com grelha de ferro - TCC 02 - areia extraída e brita produzida</v>
          </cell>
          <cell r="C2773" t="str">
            <v>un</v>
          </cell>
          <cell r="D2773" t="str">
            <v>DNIT 026/2004-ES</v>
          </cell>
        </row>
        <row r="2774">
          <cell r="A2774">
            <v>2003539</v>
          </cell>
          <cell r="B2774" t="str">
            <v>Caixa coletora de sarjeta - CCS 12 - com grelha de ferro - TCC 02 - areia e brita comerciais</v>
          </cell>
          <cell r="C2774" t="str">
            <v>un</v>
          </cell>
          <cell r="D2774" t="str">
            <v>DNIT 026/2004-ES</v>
          </cell>
        </row>
        <row r="2775">
          <cell r="A2775">
            <v>2003540</v>
          </cell>
          <cell r="B2775" t="str">
            <v>Caixa coletora de sarjeta - CCS 13 - com grelha de ferro - TCC 02 - areia extraída e brita produzida</v>
          </cell>
          <cell r="C2775" t="str">
            <v>un</v>
          </cell>
          <cell r="D2775" t="str">
            <v>DNIT 026/2004-ES</v>
          </cell>
        </row>
        <row r="2776">
          <cell r="A2776">
            <v>2003541</v>
          </cell>
          <cell r="B2776" t="str">
            <v>Caixa coletora de sarjeta - CCS 13 - com grelha de ferro - TCC 02 - areia e brita comerciais</v>
          </cell>
          <cell r="C2776" t="str">
            <v>un</v>
          </cell>
          <cell r="D2776" t="str">
            <v>DNIT 026/2004-ES</v>
          </cell>
        </row>
        <row r="2777">
          <cell r="A2777">
            <v>2003542</v>
          </cell>
          <cell r="B2777" t="str">
            <v>Caixa coletora de sarjeta - CCS 14 - com grelha de ferro - TCC 02 - areia extraída e brita produzida</v>
          </cell>
          <cell r="C2777" t="str">
            <v>un</v>
          </cell>
          <cell r="D2777" t="str">
            <v>DNIT 026/2004-ES</v>
          </cell>
        </row>
        <row r="2778">
          <cell r="A2778">
            <v>2003543</v>
          </cell>
          <cell r="B2778" t="str">
            <v>Caixa coletora de sarjeta - CCS 14 - com grelha de ferro - TCC 02 - areia e brita comerciais</v>
          </cell>
          <cell r="C2778" t="str">
            <v>un</v>
          </cell>
          <cell r="D2778" t="str">
            <v>DNIT 026/2004-ES</v>
          </cell>
        </row>
        <row r="2779">
          <cell r="A2779">
            <v>2003544</v>
          </cell>
          <cell r="B2779" t="str">
            <v>Caixa coletora de sarjeta - CCS 15 - com grelha de ferro - TCC 02 - areia extraída e brita produzida</v>
          </cell>
          <cell r="C2779" t="str">
            <v>un</v>
          </cell>
          <cell r="D2779" t="str">
            <v>DNIT 026/2004-ES</v>
          </cell>
        </row>
        <row r="2780">
          <cell r="A2780">
            <v>2003545</v>
          </cell>
          <cell r="B2780" t="str">
            <v>Caixa coletora de sarjeta - CCS 15 - com grelha de ferro - TCC 02 - areia e brita comerciais</v>
          </cell>
          <cell r="C2780" t="str">
            <v>un</v>
          </cell>
          <cell r="D2780" t="str">
            <v>DNIT 026/2004-ES</v>
          </cell>
        </row>
        <row r="2781">
          <cell r="A2781">
            <v>2003546</v>
          </cell>
          <cell r="B2781" t="str">
            <v>Caixa coletora de sarjeta - CCS 16 - com grelha de ferro - TCC 02 - areia extraída e brita produzida</v>
          </cell>
          <cell r="C2781" t="str">
            <v>un</v>
          </cell>
          <cell r="D2781" t="str">
            <v>DNIT 026/2004-ES</v>
          </cell>
        </row>
        <row r="2782">
          <cell r="A2782">
            <v>2003547</v>
          </cell>
          <cell r="B2782" t="str">
            <v>Caixa coletora de sarjeta - CCS 16 - com grelha de ferro - TCC 02 - areia e brita comerciais</v>
          </cell>
          <cell r="C2782" t="str">
            <v>un</v>
          </cell>
          <cell r="D2782" t="str">
            <v>DNIT 026/2004-ES</v>
          </cell>
        </row>
        <row r="2783">
          <cell r="A2783">
            <v>2003548</v>
          </cell>
          <cell r="B2783" t="str">
            <v>Caixa coletora de sarjeta - CCS 17 - com grelha de ferro - TCC 02 - areia extraída e brita produzida</v>
          </cell>
          <cell r="C2783" t="str">
            <v>un</v>
          </cell>
          <cell r="D2783" t="str">
            <v>DNIT 026/2004-ES</v>
          </cell>
        </row>
        <row r="2784">
          <cell r="A2784">
            <v>2003549</v>
          </cell>
          <cell r="B2784" t="str">
            <v>Caixa coletora de sarjeta - CCS 17 - com grelha de ferro - TCC 02 - areia e brita comerciais</v>
          </cell>
          <cell r="C2784" t="str">
            <v>un</v>
          </cell>
          <cell r="D2784" t="str">
            <v>DNIT 026/2004-ES</v>
          </cell>
        </row>
        <row r="2785">
          <cell r="A2785">
            <v>2003550</v>
          </cell>
          <cell r="B2785" t="str">
            <v>Caixa coletora de sarjeta - CCS 18 - com grelha de ferro - TCC 02 - areia extraída e brita produzida</v>
          </cell>
          <cell r="C2785" t="str">
            <v>un</v>
          </cell>
          <cell r="D2785" t="str">
            <v>DNIT 026/2004-ES</v>
          </cell>
        </row>
        <row r="2786">
          <cell r="A2786">
            <v>2003551</v>
          </cell>
          <cell r="B2786" t="str">
            <v>Caixa coletora de sarjeta - CCS 18 - com grelha de ferro - TCC 02 - areia e brita comerciais</v>
          </cell>
          <cell r="C2786" t="str">
            <v>un</v>
          </cell>
          <cell r="D2786" t="str">
            <v>DNIT 026/2004-ES</v>
          </cell>
        </row>
        <row r="2787">
          <cell r="A2787">
            <v>2003552</v>
          </cell>
          <cell r="B2787" t="str">
            <v>Caixa coletora de sarjeta - CCS 19 - com grelha de ferro - TCC 02 - areia extraída e brita produzida</v>
          </cell>
          <cell r="C2787" t="str">
            <v>un</v>
          </cell>
          <cell r="D2787" t="str">
            <v>DNIT 026/2004-ES</v>
          </cell>
        </row>
        <row r="2788">
          <cell r="A2788">
            <v>2003553</v>
          </cell>
          <cell r="B2788" t="str">
            <v>Caixa coletora de sarjeta - CCS 19 - com grelha de ferro - TCC 02 - areia e brita comerciais</v>
          </cell>
          <cell r="C2788" t="str">
            <v>un</v>
          </cell>
          <cell r="D2788" t="str">
            <v>DNIT 026/2004-ES</v>
          </cell>
        </row>
        <row r="2789">
          <cell r="A2789">
            <v>2003554</v>
          </cell>
          <cell r="B2789" t="str">
            <v>Caixa coletora de sarjeta - CCS 20 - com grelha de ferro - TCC 02 - areia extraída e brita produzida</v>
          </cell>
          <cell r="C2789" t="str">
            <v>un</v>
          </cell>
          <cell r="D2789" t="str">
            <v>DNIT 026/2004-ES</v>
          </cell>
        </row>
        <row r="2790">
          <cell r="A2790">
            <v>2003555</v>
          </cell>
          <cell r="B2790" t="str">
            <v>Caixa coletora de sarjeta - CCS 20 - com grelha de ferro - TCC 02 - areia e brita comerciais</v>
          </cell>
          <cell r="C2790" t="str">
            <v>un</v>
          </cell>
          <cell r="D2790" t="str">
            <v>DNIT 026/2004-ES</v>
          </cell>
        </row>
        <row r="2791">
          <cell r="A2791">
            <v>2003556</v>
          </cell>
          <cell r="B2791" t="str">
            <v>Dreno longitudinal profundo para corte em solo - DPS 01 - tubo de concreto poroso e areia extraída</v>
          </cell>
          <cell r="C2791" t="str">
            <v>m</v>
          </cell>
          <cell r="D2791" t="str">
            <v>DNIT 015/2006-ES</v>
          </cell>
        </row>
        <row r="2792">
          <cell r="A2792">
            <v>2003557</v>
          </cell>
          <cell r="B2792" t="str">
            <v>Dreno longitudinal profundo para corte em solo - DPS 01 - tubo de concreto poroso e areia comercial</v>
          </cell>
          <cell r="C2792" t="str">
            <v>m</v>
          </cell>
          <cell r="D2792" t="str">
            <v>DNIT 015/2006-ES</v>
          </cell>
        </row>
        <row r="2793">
          <cell r="A2793">
            <v>2003558</v>
          </cell>
          <cell r="B2793" t="str">
            <v>Dreno longitudinal profundo para corte em solo - DPS 02 - tubo de concreto poroso e areia extraída</v>
          </cell>
          <cell r="C2793" t="str">
            <v>m</v>
          </cell>
          <cell r="D2793" t="str">
            <v>DNIT 015/2006-ES</v>
          </cell>
        </row>
        <row r="2794">
          <cell r="A2794">
            <v>2003559</v>
          </cell>
          <cell r="B2794" t="str">
            <v>Dreno longitudinal profundo para corte em solo - DPS 02 - tubo de concreto poroso e areia comercial</v>
          </cell>
          <cell r="C2794" t="str">
            <v>m</v>
          </cell>
          <cell r="D2794" t="str">
            <v>DNIT 015/2006-ES</v>
          </cell>
        </row>
        <row r="2795">
          <cell r="A2795">
            <v>2003560</v>
          </cell>
          <cell r="B2795" t="str">
            <v>Dreno longitudinal profundo para corte em solo - DPS 03 - tubo de concreto perfurado, areia extraída e brita produzida - madeira com utilização de 5 vezes</v>
          </cell>
          <cell r="C2795" t="str">
            <v>m</v>
          </cell>
          <cell r="D2795" t="str">
            <v>DNIT 015/2006-ES</v>
          </cell>
        </row>
        <row r="2796">
          <cell r="A2796">
            <v>2003561</v>
          </cell>
          <cell r="B2796" t="str">
            <v>Dreno longitudinal profundo para corte em solo - DPS 03 - tubo de concreto perfurado, areia e brita comerciais - madeira com utilização de 5 vezes</v>
          </cell>
          <cell r="C2796" t="str">
            <v>m</v>
          </cell>
          <cell r="D2796" t="str">
            <v>DNIT 015/2006-ES</v>
          </cell>
        </row>
        <row r="2797">
          <cell r="A2797">
            <v>2003562</v>
          </cell>
          <cell r="B2797" t="str">
            <v>Dreno longitudinal profundo para corte em solo - DPS 04 - tubo de concreto perfurado, areia extraída e brita produzida - madeira com utilização de 5 vezes</v>
          </cell>
          <cell r="C2797" t="str">
            <v>m</v>
          </cell>
          <cell r="D2797" t="str">
            <v>DNIT 015/2006-ES</v>
          </cell>
        </row>
        <row r="2798">
          <cell r="A2798">
            <v>2003563</v>
          </cell>
          <cell r="B2798" t="str">
            <v>Dreno longitudinal profundo para corte em solo - DPS 04 - tubo de concreto perfurado, areia e brita comerciais - madeira com utilização de 5 vezes</v>
          </cell>
          <cell r="C2798" t="str">
            <v>m</v>
          </cell>
          <cell r="D2798" t="str">
            <v>DNIT 015/2006-ES</v>
          </cell>
        </row>
        <row r="2799">
          <cell r="A2799">
            <v>2003564</v>
          </cell>
          <cell r="B2799" t="str">
            <v>Dreno longitudinal profundo para corte em solo - DPS 05 - dreno cego - brita produzida</v>
          </cell>
          <cell r="C2799" t="str">
            <v>m</v>
          </cell>
          <cell r="D2799" t="str">
            <v>DNIT 015/2006-ES</v>
          </cell>
        </row>
        <row r="2800">
          <cell r="A2800">
            <v>2003565</v>
          </cell>
          <cell r="B2800" t="str">
            <v>Dreno longitudinal profundo para corte em solo - DPS 05 - dreno cego - brita comercial</v>
          </cell>
          <cell r="C2800" t="str">
            <v>m</v>
          </cell>
          <cell r="D2800" t="str">
            <v>DNIT 015/2006-ES</v>
          </cell>
        </row>
        <row r="2801">
          <cell r="A2801">
            <v>2003566</v>
          </cell>
          <cell r="B2801" t="str">
            <v>Dreno longitudinal profundo para corte em solo - DPS 06 - dreno cego - brita produzida</v>
          </cell>
          <cell r="C2801" t="str">
            <v>m</v>
          </cell>
          <cell r="D2801" t="str">
            <v>DNIT 015/2006-ES</v>
          </cell>
        </row>
        <row r="2802">
          <cell r="A2802">
            <v>2003567</v>
          </cell>
          <cell r="B2802" t="str">
            <v>Dreno longitudinal profundo para corte em solo - DPS 06 - dreno cego - brita comercial</v>
          </cell>
          <cell r="C2802" t="str">
            <v>m</v>
          </cell>
          <cell r="D2802" t="str">
            <v>DNIT 015/2006-ES</v>
          </cell>
        </row>
        <row r="2803">
          <cell r="A2803">
            <v>2003568</v>
          </cell>
          <cell r="B2803" t="str">
            <v>Dreno longitudinal profundo para corte em solo - DPS 07 - tubo de concreto perfurado e brita produzida</v>
          </cell>
          <cell r="C2803" t="str">
            <v>m</v>
          </cell>
          <cell r="D2803" t="str">
            <v>DNIT 015/2006-ES</v>
          </cell>
        </row>
        <row r="2804">
          <cell r="A2804">
            <v>2003569</v>
          </cell>
          <cell r="B2804" t="str">
            <v>Dreno longitudinal profundo para corte em solo - DPS 07 - tubo de concreto perfurado e brita comercial</v>
          </cell>
          <cell r="C2804" t="str">
            <v>m</v>
          </cell>
          <cell r="D2804" t="str">
            <v>DNIT 015/2006-ES</v>
          </cell>
        </row>
        <row r="2805">
          <cell r="A2805">
            <v>2003570</v>
          </cell>
          <cell r="B2805" t="str">
            <v>Dreno longitudinal profundo para corte em solo - DPS 08 - tubo de concreto perfurado e brita produzida</v>
          </cell>
          <cell r="C2805" t="str">
            <v>m</v>
          </cell>
          <cell r="D2805" t="str">
            <v>DNIT 015/2006-ES</v>
          </cell>
        </row>
        <row r="2806">
          <cell r="A2806">
            <v>2003571</v>
          </cell>
          <cell r="B2806" t="str">
            <v>Dreno longitudinal profundo para corte em solo - DPS 08 - tubo de concreto perfurado e brita comercial</v>
          </cell>
          <cell r="C2806" t="str">
            <v>m</v>
          </cell>
          <cell r="D2806" t="str">
            <v>DNIT 015/2006-ES</v>
          </cell>
        </row>
        <row r="2807">
          <cell r="A2807">
            <v>2003572</v>
          </cell>
          <cell r="B2807" t="str">
            <v>Dreno longitudinal profundo para corte em solo - DPS 09 - tubo PEAD e agregado comercial</v>
          </cell>
          <cell r="C2807" t="str">
            <v>m</v>
          </cell>
          <cell r="D2807" t="str">
            <v>DNIT 015/2006-ES</v>
          </cell>
        </row>
        <row r="2808">
          <cell r="A2808">
            <v>2003573</v>
          </cell>
          <cell r="B2808" t="str">
            <v>Dreno longitudinal profundo para corte em solo - DPS 10 - tubo PEAD e agregado comercial</v>
          </cell>
          <cell r="C2808" t="str">
            <v>m</v>
          </cell>
          <cell r="D2808" t="str">
            <v>DNIT 015/2006-ES</v>
          </cell>
        </row>
        <row r="2809">
          <cell r="A2809">
            <v>2003574</v>
          </cell>
          <cell r="B2809" t="str">
            <v>Dreno longitudinal profundo para corte em solo - DPS 11 - tubo PEAD, areia e brita comerciais</v>
          </cell>
          <cell r="C2809" t="str">
            <v>m</v>
          </cell>
          <cell r="D2809" t="str">
            <v>DNIT 015/2006-ES</v>
          </cell>
        </row>
        <row r="2810">
          <cell r="A2810">
            <v>2003575</v>
          </cell>
          <cell r="B2810" t="str">
            <v>Dreno longitudinal profundo para corte em solo - DPS 12 - tubo PEAD, areia e brita comerciais</v>
          </cell>
          <cell r="C2810" t="str">
            <v>m</v>
          </cell>
          <cell r="D2810" t="str">
            <v>DNIT 015/2006-ES</v>
          </cell>
        </row>
        <row r="2811">
          <cell r="A2811">
            <v>2003576</v>
          </cell>
          <cell r="B2811" t="str">
            <v>Lastro de areia extraída - espalhamento manual</v>
          </cell>
          <cell r="C2811" t="str">
            <v>m³</v>
          </cell>
          <cell r="D2811"/>
        </row>
        <row r="2812">
          <cell r="A2812">
            <v>2003578</v>
          </cell>
          <cell r="B2812" t="str">
            <v>Dreno longitudinal profundo para corte em solo - DPS 13 - tubo PEAD e brita comercial</v>
          </cell>
          <cell r="C2812" t="str">
            <v>m</v>
          </cell>
          <cell r="D2812" t="str">
            <v>DNIT 015/2006-ES</v>
          </cell>
        </row>
        <row r="2813">
          <cell r="A2813">
            <v>2003579</v>
          </cell>
          <cell r="B2813" t="str">
            <v>Dreno longitudinal profundo para corte em solo - DPS 14 - tubo PEAD e brita comercial</v>
          </cell>
          <cell r="C2813" t="str">
            <v>m</v>
          </cell>
          <cell r="D2813" t="str">
            <v>DNIT 015/2006-ES</v>
          </cell>
        </row>
        <row r="2814">
          <cell r="A2814">
            <v>2003580</v>
          </cell>
          <cell r="B2814" t="str">
            <v>Dreno longitudinal profundo para corte em solo - DPS 09 - tubo PEAD e areia extraída</v>
          </cell>
          <cell r="C2814" t="str">
            <v>m</v>
          </cell>
          <cell r="D2814" t="str">
            <v>DNIT 015/2006-ES</v>
          </cell>
        </row>
        <row r="2815">
          <cell r="A2815">
            <v>2003581</v>
          </cell>
          <cell r="B2815" t="str">
            <v>Dreno longitudinal profundo para corte em solo - DPS 10 - tubo PEAD e areia extraída</v>
          </cell>
          <cell r="C2815" t="str">
            <v>m</v>
          </cell>
          <cell r="D2815" t="str">
            <v>DNIT 015/2006-ES</v>
          </cell>
        </row>
        <row r="2816">
          <cell r="A2816">
            <v>2003582</v>
          </cell>
          <cell r="B2816" t="str">
            <v>Dreno longitudinal profundo para corte em solo - DPS 11 - tubo PEAD, areia extraída e brita produzida</v>
          </cell>
          <cell r="C2816" t="str">
            <v>m</v>
          </cell>
          <cell r="D2816" t="str">
            <v>DNIT 015/2006-ES</v>
          </cell>
        </row>
        <row r="2817">
          <cell r="A2817">
            <v>2003583</v>
          </cell>
          <cell r="B2817" t="str">
            <v>Dreno longitudinal profundo para corte em solo - DPS 12 - tubo PEAD, areia extraída e brita produzida</v>
          </cell>
          <cell r="C2817" t="str">
            <v>m</v>
          </cell>
          <cell r="D2817" t="str">
            <v>DNIT 015/2006-ES</v>
          </cell>
        </row>
        <row r="2818">
          <cell r="A2818">
            <v>2003586</v>
          </cell>
          <cell r="B2818" t="str">
            <v>Dreno longitudinal profundo para corte em solo - DPS 13 - tubo PEAD e brita produzida</v>
          </cell>
          <cell r="C2818" t="str">
            <v>m</v>
          </cell>
          <cell r="D2818" t="str">
            <v>DNIT 015/2006-ES</v>
          </cell>
        </row>
        <row r="2819">
          <cell r="A2819">
            <v>2003587</v>
          </cell>
          <cell r="B2819" t="str">
            <v>Dreno longitudinal profundo para corte em solo - DPS 14 - tubo PEAD e brita produzida</v>
          </cell>
          <cell r="C2819" t="str">
            <v>m</v>
          </cell>
          <cell r="D2819" t="str">
            <v>DNIT 015/2006-ES</v>
          </cell>
        </row>
        <row r="2820">
          <cell r="A2820">
            <v>2003588</v>
          </cell>
          <cell r="B2820" t="str">
            <v>Dreno longitudinal profundo para corte em rocha - DPR 01 - tubo PEAD e brita produzida</v>
          </cell>
          <cell r="C2820" t="str">
            <v>m</v>
          </cell>
          <cell r="D2820" t="str">
            <v>DNIT 015/2006-ES</v>
          </cell>
        </row>
        <row r="2821">
          <cell r="A2821">
            <v>2003589</v>
          </cell>
          <cell r="B2821" t="str">
            <v>Dreno longitudinal profundo para corte em rocha - DPR 01 - tubo PEAD e brita comercial</v>
          </cell>
          <cell r="C2821" t="str">
            <v>m</v>
          </cell>
          <cell r="D2821" t="str">
            <v>DNIT 015/2006-ES</v>
          </cell>
        </row>
        <row r="2822">
          <cell r="A2822">
            <v>2003590</v>
          </cell>
          <cell r="B2822" t="str">
            <v>Dreno longitudinal profundo para corte em rocha - DPR 02 - tubo PEAD e brita produzida</v>
          </cell>
          <cell r="C2822" t="str">
            <v>m</v>
          </cell>
          <cell r="D2822" t="str">
            <v>DNIT 015/2006-ES</v>
          </cell>
        </row>
        <row r="2823">
          <cell r="A2823">
            <v>2003591</v>
          </cell>
          <cell r="B2823" t="str">
            <v>Dreno longitudinal profundo para corte em rocha - DPR 02 - tubo PEAD e brita comercial</v>
          </cell>
          <cell r="C2823" t="str">
            <v>m</v>
          </cell>
          <cell r="D2823" t="str">
            <v>DNIT 015/2006-ES</v>
          </cell>
        </row>
        <row r="2824">
          <cell r="A2824">
            <v>2003592</v>
          </cell>
          <cell r="B2824" t="str">
            <v>Dreno longitudinal profundo para corte em rocha - DPR 03 - brita produzida</v>
          </cell>
          <cell r="C2824" t="str">
            <v>m</v>
          </cell>
          <cell r="D2824" t="str">
            <v>DNIT 015/2006-ES</v>
          </cell>
        </row>
        <row r="2825">
          <cell r="A2825">
            <v>2003593</v>
          </cell>
          <cell r="B2825" t="str">
            <v>Dreno longitudinal profundo para corte em rocha - DPR 03 - brita comercial</v>
          </cell>
          <cell r="C2825" t="str">
            <v>m</v>
          </cell>
          <cell r="D2825" t="str">
            <v>DNIT 015/2006-ES</v>
          </cell>
        </row>
        <row r="2826">
          <cell r="A2826">
            <v>2003594</v>
          </cell>
          <cell r="B2826" t="str">
            <v>Dreno longitudinal profundo para corte em rocha - DPR 04 - brita produzida</v>
          </cell>
          <cell r="C2826" t="str">
            <v>m</v>
          </cell>
          <cell r="D2826" t="str">
            <v>DNIT 015/2006-ES</v>
          </cell>
        </row>
        <row r="2827">
          <cell r="A2827">
            <v>2003595</v>
          </cell>
          <cell r="B2827" t="str">
            <v>Dreno longitudinal profundo para corte em rocha - DPR 04 - brita comercial</v>
          </cell>
          <cell r="C2827" t="str">
            <v>m</v>
          </cell>
          <cell r="D2827" t="str">
            <v>DNIT 015/2006-ES</v>
          </cell>
        </row>
        <row r="2828">
          <cell r="A2828">
            <v>2003596</v>
          </cell>
          <cell r="B2828" t="str">
            <v>Dreno longitudinal profundo para corte em rocha - DPR 05 - tubo de concreto poroso e areia extraída</v>
          </cell>
          <cell r="C2828" t="str">
            <v>m</v>
          </cell>
          <cell r="D2828" t="str">
            <v>DNIT 015/2006-ES</v>
          </cell>
        </row>
        <row r="2829">
          <cell r="A2829">
            <v>2003597</v>
          </cell>
          <cell r="B2829" t="str">
            <v>Dreno longitudinal profundo para corte em rocha - DPR 05 - tubo de concreto poroso e areia comercial</v>
          </cell>
          <cell r="C2829" t="str">
            <v>m</v>
          </cell>
          <cell r="D2829" t="str">
            <v>DNIT 015/2006-ES</v>
          </cell>
        </row>
        <row r="2830">
          <cell r="A2830">
            <v>2003598</v>
          </cell>
          <cell r="B2830" t="str">
            <v>Boca de saída para dreno longitudinal profundo - BSD 01 - tubo de concreto perfurado - areia extraída e brita produzida</v>
          </cell>
          <cell r="C2830" t="str">
            <v>un</v>
          </cell>
          <cell r="D2830" t="str">
            <v>DNIT 015/2006-ES</v>
          </cell>
        </row>
        <row r="2831">
          <cell r="A2831">
            <v>2003599</v>
          </cell>
          <cell r="B2831" t="str">
            <v>Boca de saída para dreno longitudinal profundo - BSD 01 - tubo de concreto perfurado - areia e brita comerciais</v>
          </cell>
          <cell r="C2831" t="str">
            <v>un</v>
          </cell>
          <cell r="D2831" t="str">
            <v>DNIT 015/2006-ES</v>
          </cell>
        </row>
        <row r="2832">
          <cell r="A2832">
            <v>2003600</v>
          </cell>
          <cell r="B2832" t="str">
            <v>Boca de saída para dreno longitudinal profundo - BSD 02 - tubo de concreto perfurado - areia extraída e brita produzida</v>
          </cell>
          <cell r="C2832" t="str">
            <v>un</v>
          </cell>
          <cell r="D2832" t="str">
            <v>DNIT 015/2006-ES</v>
          </cell>
        </row>
        <row r="2833">
          <cell r="A2833">
            <v>2003601</v>
          </cell>
          <cell r="B2833" t="str">
            <v>Boca de saída para dreno longitudinal profundo - BSD 02 - tubo de concreto perfurado - areia e brita comerciais</v>
          </cell>
          <cell r="C2833" t="str">
            <v>un</v>
          </cell>
          <cell r="D2833" t="str">
            <v>DNIT 015/2006-ES</v>
          </cell>
        </row>
        <row r="2834">
          <cell r="A2834">
            <v>2003604</v>
          </cell>
          <cell r="B2834" t="str">
            <v>Dreno sub-superficial - DSS 01 - tubo PEAD e areia extraída</v>
          </cell>
          <cell r="C2834" t="str">
            <v>m</v>
          </cell>
          <cell r="D2834" t="str">
            <v>DNIT 016/2006-ES</v>
          </cell>
        </row>
        <row r="2835">
          <cell r="A2835">
            <v>2003605</v>
          </cell>
          <cell r="B2835" t="str">
            <v>Dreno sub-superficial - DSS 01 - tubo PEAD e areia comercial</v>
          </cell>
          <cell r="C2835" t="str">
            <v>m</v>
          </cell>
          <cell r="D2835" t="str">
            <v>DNIT 016/2006-ES</v>
          </cell>
        </row>
        <row r="2836">
          <cell r="A2836">
            <v>2003606</v>
          </cell>
          <cell r="B2836" t="str">
            <v>Dreno sub-superficial - DSS 02 - brita produzida</v>
          </cell>
          <cell r="C2836" t="str">
            <v>m</v>
          </cell>
          <cell r="D2836" t="str">
            <v>DNIT 016/2006-ES</v>
          </cell>
        </row>
        <row r="2837">
          <cell r="A2837">
            <v>2003607</v>
          </cell>
          <cell r="B2837" t="str">
            <v>Dreno sub-superficial - DSS 02 - brita comercial</v>
          </cell>
          <cell r="C2837" t="str">
            <v>m</v>
          </cell>
          <cell r="D2837" t="str">
            <v>DNIT 016/2006-ES</v>
          </cell>
        </row>
        <row r="2838">
          <cell r="A2838">
            <v>2003608</v>
          </cell>
          <cell r="B2838" t="str">
            <v>Dreno sub-superficial - DSS 03 - brita produzida</v>
          </cell>
          <cell r="C2838" t="str">
            <v>m</v>
          </cell>
          <cell r="D2838" t="str">
            <v>DNIT 016/2006-ES</v>
          </cell>
        </row>
        <row r="2839">
          <cell r="A2839">
            <v>2003609</v>
          </cell>
          <cell r="B2839" t="str">
            <v>Dreno sub-superficial - DSS 03 - brita comercial</v>
          </cell>
          <cell r="C2839" t="str">
            <v>m</v>
          </cell>
          <cell r="D2839" t="str">
            <v>DNIT 016/2006-ES</v>
          </cell>
        </row>
        <row r="2840">
          <cell r="A2840">
            <v>2003610</v>
          </cell>
          <cell r="B2840" t="str">
            <v>Dreno sub-superficial - DSS 04 - tubo PEAD e brita produzida</v>
          </cell>
          <cell r="C2840" t="str">
            <v>m</v>
          </cell>
          <cell r="D2840" t="str">
            <v>DNIT 016/2006-ES</v>
          </cell>
        </row>
        <row r="2841">
          <cell r="A2841">
            <v>2003611</v>
          </cell>
          <cell r="B2841" t="str">
            <v>Dreno sub-superficial - DSS 04 - tubo PEAD e brita comercial</v>
          </cell>
          <cell r="C2841" t="str">
            <v>m</v>
          </cell>
          <cell r="D2841" t="str">
            <v>DNIT 016/2006-ES</v>
          </cell>
        </row>
        <row r="2842">
          <cell r="A2842">
            <v>2003612</v>
          </cell>
          <cell r="B2842" t="str">
            <v>Boca de saída para dreno sub-superficial - BSD 03 - areia extraída e brita produzida</v>
          </cell>
          <cell r="C2842" t="str">
            <v>un</v>
          </cell>
          <cell r="D2842" t="str">
            <v>DNIT 016/2006-ES</v>
          </cell>
        </row>
        <row r="2843">
          <cell r="A2843">
            <v>2003613</v>
          </cell>
          <cell r="B2843" t="str">
            <v>Boca de saída para dreno sub-superficial - BSD 03 - areia e brita comerciais</v>
          </cell>
          <cell r="C2843" t="str">
            <v>un</v>
          </cell>
          <cell r="D2843" t="str">
            <v>DNIT 016/2006-ES</v>
          </cell>
        </row>
        <row r="2844">
          <cell r="A2844">
            <v>2003614</v>
          </cell>
          <cell r="B2844" t="str">
            <v>Dreno sub-horizontal - DSH 01 - material de 1ª categoria</v>
          </cell>
          <cell r="C2844" t="str">
            <v>m</v>
          </cell>
          <cell r="D2844" t="str">
            <v>DNIT 017/2006-ES</v>
          </cell>
        </row>
        <row r="2845">
          <cell r="A2845">
            <v>2003615</v>
          </cell>
          <cell r="B2845" t="str">
            <v>Boca de saída para dreno sub-horizontal em material de 1ª categoria - BSD 04 - areia extraída e brita produzida</v>
          </cell>
          <cell r="C2845" t="str">
            <v>un</v>
          </cell>
          <cell r="D2845" t="str">
            <v>DNIT 017/2006-ES</v>
          </cell>
        </row>
        <row r="2846">
          <cell r="A2846">
            <v>2003616</v>
          </cell>
          <cell r="B2846" t="str">
            <v>Boca de saída para dreno sub-horizontal em material de 1ª categoria - BSD 04 - areia e brita comerciais</v>
          </cell>
          <cell r="C2846" t="str">
            <v>un</v>
          </cell>
          <cell r="D2846" t="str">
            <v>DNIT 017/2006-ES</v>
          </cell>
        </row>
        <row r="2847">
          <cell r="A2847">
            <v>2003617</v>
          </cell>
          <cell r="B2847" t="str">
            <v>Boca de lobo simples - BLS 01 - areia extraída e brita produzida</v>
          </cell>
          <cell r="C2847" t="str">
            <v>un</v>
          </cell>
          <cell r="D2847" t="str">
            <v>DNIT 030/2004-ES</v>
          </cell>
        </row>
        <row r="2848">
          <cell r="A2848">
            <v>2003618</v>
          </cell>
          <cell r="B2848" t="str">
            <v>Boca de lobo simples - BLS 01 - areia e brita comerciais</v>
          </cell>
          <cell r="C2848" t="str">
            <v>un</v>
          </cell>
          <cell r="D2848" t="str">
            <v>DNIT 030/2004-ES</v>
          </cell>
        </row>
        <row r="2849">
          <cell r="A2849">
            <v>2003619</v>
          </cell>
          <cell r="B2849" t="str">
            <v>Boca de lobo simples - BLS 02 - areia extraída e brita produzida</v>
          </cell>
          <cell r="C2849" t="str">
            <v>un</v>
          </cell>
          <cell r="D2849" t="str">
            <v>DNIT 030/2004-ES</v>
          </cell>
        </row>
        <row r="2850">
          <cell r="A2850">
            <v>2003620</v>
          </cell>
          <cell r="B2850" t="str">
            <v>Boca de lobo simples - BLS 02 - areia e brita comerciais</v>
          </cell>
          <cell r="C2850" t="str">
            <v>un</v>
          </cell>
          <cell r="D2850" t="str">
            <v>DNIT 030/2004-ES</v>
          </cell>
        </row>
        <row r="2851">
          <cell r="A2851">
            <v>2003621</v>
          </cell>
          <cell r="B2851" t="str">
            <v>Boca de lobo combinada - chapéu e grelha simples - BLC 01 - areia extraída e brita produzida</v>
          </cell>
          <cell r="C2851" t="str">
            <v>un</v>
          </cell>
          <cell r="D2851" t="str">
            <v>DNIT 030/2004-ES</v>
          </cell>
        </row>
        <row r="2852">
          <cell r="A2852">
            <v>2003622</v>
          </cell>
          <cell r="B2852" t="str">
            <v>Boca de lobo combinada - chapéu e grelha simples - BLC 01 - areia e brita comerciais</v>
          </cell>
          <cell r="C2852" t="str">
            <v>un</v>
          </cell>
          <cell r="D2852" t="str">
            <v>DNIT 030/2004-ES</v>
          </cell>
        </row>
        <row r="2853">
          <cell r="A2853">
            <v>2003623</v>
          </cell>
          <cell r="B2853" t="str">
            <v>Boca de lobo combinada - chapéu e grelha simples - BLC 02 - areia extraída e brita produzida</v>
          </cell>
          <cell r="C2853" t="str">
            <v>un</v>
          </cell>
          <cell r="D2853" t="str">
            <v>DNIT 030/2004-ES</v>
          </cell>
        </row>
        <row r="2854">
          <cell r="A2854">
            <v>2003624</v>
          </cell>
          <cell r="B2854" t="str">
            <v>Boca de lobo combinada - chapéu e grelha simples - BLC 02 - areia e brita comerciais</v>
          </cell>
          <cell r="C2854" t="str">
            <v>un</v>
          </cell>
          <cell r="D2854" t="str">
            <v>DNIT 030/2004-ES</v>
          </cell>
        </row>
        <row r="2855">
          <cell r="A2855">
            <v>2003625</v>
          </cell>
          <cell r="B2855" t="str">
            <v>Boca de lobo simples - grelha de concreto - BLSG 01 - areia extraída e brita produzida</v>
          </cell>
          <cell r="C2855" t="str">
            <v>un</v>
          </cell>
          <cell r="D2855" t="str">
            <v>DNIT 030/2004-ES</v>
          </cell>
        </row>
        <row r="2856">
          <cell r="A2856">
            <v>2003626</v>
          </cell>
          <cell r="B2856" t="str">
            <v>Boca de lobo simples - grelha de concreto - BLSG 01 - areia e brita comerciais</v>
          </cell>
          <cell r="C2856" t="str">
            <v>un</v>
          </cell>
          <cell r="D2856" t="str">
            <v>DNIT 030/2004-ES</v>
          </cell>
        </row>
        <row r="2857">
          <cell r="A2857">
            <v>2003627</v>
          </cell>
          <cell r="B2857" t="str">
            <v>Boca de lobo simples - grelha de concreto - BLSG 02 - areia extraída e brita produzida</v>
          </cell>
          <cell r="C2857" t="str">
            <v>un</v>
          </cell>
          <cell r="D2857" t="str">
            <v>DNIT 030/2004-ES</v>
          </cell>
        </row>
        <row r="2858">
          <cell r="A2858">
            <v>2003628</v>
          </cell>
          <cell r="B2858" t="str">
            <v>Boca de lobo simples - grelha de concreto - BLSG 02 - areia e brita comerciais</v>
          </cell>
          <cell r="C2858" t="str">
            <v>un</v>
          </cell>
          <cell r="D2858" t="str">
            <v>DNIT 030/2004-ES</v>
          </cell>
        </row>
        <row r="2859">
          <cell r="A2859">
            <v>2003629</v>
          </cell>
          <cell r="B2859" t="str">
            <v>Boca de lobo simples - grelha de concreto - BLSG 03 - areia extraída e brita produzida</v>
          </cell>
          <cell r="C2859" t="str">
            <v>un</v>
          </cell>
          <cell r="D2859" t="str">
            <v>DNIT 030/2004-ES</v>
          </cell>
        </row>
        <row r="2860">
          <cell r="A2860">
            <v>2003630</v>
          </cell>
          <cell r="B2860" t="str">
            <v>Boca de lobo simples - grelha de concreto - BLSG 03 - areia e brita comerciais</v>
          </cell>
          <cell r="C2860" t="str">
            <v>un</v>
          </cell>
          <cell r="D2860" t="str">
            <v>DNIT 030/2004-ES</v>
          </cell>
        </row>
        <row r="2861">
          <cell r="A2861">
            <v>2003631</v>
          </cell>
          <cell r="B2861" t="str">
            <v>Boca de lobo simples - grelha de concreto - BLSG 04 - areia extraída e brita produzida</v>
          </cell>
          <cell r="C2861" t="str">
            <v>un</v>
          </cell>
          <cell r="D2861" t="str">
            <v>DNIT 030/2004-ES</v>
          </cell>
        </row>
        <row r="2862">
          <cell r="A2862">
            <v>2003632</v>
          </cell>
          <cell r="B2862" t="str">
            <v>Boca de lobo simples - grelha de concreto - BLSG 04 - areia e brita comerciais</v>
          </cell>
          <cell r="C2862" t="str">
            <v>un</v>
          </cell>
          <cell r="D2862" t="str">
            <v>DNIT 030/2004-ES</v>
          </cell>
        </row>
        <row r="2863">
          <cell r="A2863">
            <v>2003633</v>
          </cell>
          <cell r="B2863" t="str">
            <v>Boca de lobo dupla - grelha de concreto - BLDG 01 - areia extraída e brita produzida</v>
          </cell>
          <cell r="C2863" t="str">
            <v>un</v>
          </cell>
          <cell r="D2863" t="str">
            <v>DNIT 030/2004-ES</v>
          </cell>
        </row>
        <row r="2864">
          <cell r="A2864">
            <v>2003634</v>
          </cell>
          <cell r="B2864" t="str">
            <v>Boca de lobo dupla - grelha de concreto - BLDG 01 - areia e brita comerciais</v>
          </cell>
          <cell r="C2864" t="str">
            <v>un</v>
          </cell>
          <cell r="D2864" t="str">
            <v>DNIT 030/2004-ES</v>
          </cell>
        </row>
        <row r="2865">
          <cell r="A2865">
            <v>2003635</v>
          </cell>
          <cell r="B2865" t="str">
            <v>Boca de lobo dupla - grelha de concreto - BLDG 02 - areia extraída e brita produzida</v>
          </cell>
          <cell r="C2865" t="str">
            <v>un</v>
          </cell>
          <cell r="D2865" t="str">
            <v>DNIT 030/2004-ES</v>
          </cell>
        </row>
        <row r="2866">
          <cell r="A2866">
            <v>2003636</v>
          </cell>
          <cell r="B2866" t="str">
            <v>Boca de lobo dupla - grelha de concreto - BLDG 02 - areia e brita comerciais</v>
          </cell>
          <cell r="C2866" t="str">
            <v>un</v>
          </cell>
          <cell r="D2866" t="str">
            <v>DNIT 030/2004-ES</v>
          </cell>
        </row>
        <row r="2867">
          <cell r="A2867">
            <v>2003637</v>
          </cell>
          <cell r="B2867" t="str">
            <v>Boca de lobo dupla - grelha de concreto - BLDG 03 - areia extraída e brita produzida</v>
          </cell>
          <cell r="C2867" t="str">
            <v>un</v>
          </cell>
          <cell r="D2867" t="str">
            <v>DNIT 030/2004-ES</v>
          </cell>
        </row>
        <row r="2868">
          <cell r="A2868">
            <v>2003638</v>
          </cell>
          <cell r="B2868" t="str">
            <v>Boca de lobo dupla - grelha de concreto - BLDG 03 - areia e brita comerciais</v>
          </cell>
          <cell r="C2868" t="str">
            <v>un</v>
          </cell>
          <cell r="D2868" t="str">
            <v>DNIT 030/2004-ES</v>
          </cell>
        </row>
        <row r="2869">
          <cell r="A2869">
            <v>2003639</v>
          </cell>
          <cell r="B2869" t="str">
            <v>Boca de lobo dupla - grelha de concreto - BLDG 04 - areia extraída e brita produzida</v>
          </cell>
          <cell r="C2869" t="str">
            <v>un</v>
          </cell>
          <cell r="D2869" t="str">
            <v>DNIT 030/2004-ES</v>
          </cell>
        </row>
        <row r="2870">
          <cell r="A2870">
            <v>2003640</v>
          </cell>
          <cell r="B2870" t="str">
            <v>Boca de lobo dupla - grelha de concreto - BLDG 04 - areia e brita comerciais</v>
          </cell>
          <cell r="C2870" t="str">
            <v>un</v>
          </cell>
          <cell r="D2870" t="str">
            <v>DNIT 030/2004-ES</v>
          </cell>
        </row>
        <row r="2871">
          <cell r="A2871">
            <v>2003641</v>
          </cell>
          <cell r="B2871" t="str">
            <v>Caixa de ligação e passagem - CLP 01 - areia extraída e brita produzida</v>
          </cell>
          <cell r="C2871" t="str">
            <v>un</v>
          </cell>
          <cell r="D2871" t="str">
            <v>DNIT 026/2004-ES</v>
          </cell>
        </row>
        <row r="2872">
          <cell r="A2872">
            <v>2003642</v>
          </cell>
          <cell r="B2872" t="str">
            <v>Caixa de ligação e passagem - CLP 01 - areia e brita comerciais</v>
          </cell>
          <cell r="C2872" t="str">
            <v>un</v>
          </cell>
          <cell r="D2872" t="str">
            <v>DNIT 026/2004-ES</v>
          </cell>
        </row>
        <row r="2873">
          <cell r="A2873">
            <v>2003643</v>
          </cell>
          <cell r="B2873" t="str">
            <v>Caixa de ligação e passagem - CLP 02 - areia extraída e brita produzida</v>
          </cell>
          <cell r="C2873" t="str">
            <v>un</v>
          </cell>
          <cell r="D2873" t="str">
            <v>DNIT 026/2004-ES</v>
          </cell>
        </row>
        <row r="2874">
          <cell r="A2874">
            <v>2003644</v>
          </cell>
          <cell r="B2874" t="str">
            <v>Caixa de ligação e passagem - CLP 02 - areia e brita comerciais</v>
          </cell>
          <cell r="C2874" t="str">
            <v>un</v>
          </cell>
          <cell r="D2874" t="str">
            <v>DNIT 026/2004-ES</v>
          </cell>
        </row>
        <row r="2875">
          <cell r="A2875">
            <v>2003645</v>
          </cell>
          <cell r="B2875" t="str">
            <v>Caixa de ligação e passagem - CLP 03 - areia extraída e brita produzida</v>
          </cell>
          <cell r="C2875" t="str">
            <v>un</v>
          </cell>
          <cell r="D2875" t="str">
            <v>DNIT 026/2004-ES</v>
          </cell>
        </row>
        <row r="2876">
          <cell r="A2876">
            <v>2003646</v>
          </cell>
          <cell r="B2876" t="str">
            <v>Caixa de ligação e passagem - CLP 03 - areia e brita comerciais</v>
          </cell>
          <cell r="C2876" t="str">
            <v>un</v>
          </cell>
          <cell r="D2876" t="str">
            <v>DNIT 026/2004-ES</v>
          </cell>
        </row>
        <row r="2877">
          <cell r="A2877">
            <v>2003647</v>
          </cell>
          <cell r="B2877" t="str">
            <v>Caixa de ligação e passagem - CLP 04 - areia extraída e brita produzida</v>
          </cell>
          <cell r="C2877" t="str">
            <v>un</v>
          </cell>
          <cell r="D2877" t="str">
            <v>DNIT 026/2004-ES</v>
          </cell>
        </row>
        <row r="2878">
          <cell r="A2878">
            <v>2003648</v>
          </cell>
          <cell r="B2878" t="str">
            <v>Caixa de ligação e passagem - CLP 04 - areia e brita comerciais</v>
          </cell>
          <cell r="C2878" t="str">
            <v>un</v>
          </cell>
          <cell r="D2878" t="str">
            <v>DNIT 026/2004-ES</v>
          </cell>
        </row>
        <row r="2879">
          <cell r="A2879">
            <v>2003649</v>
          </cell>
          <cell r="B2879" t="str">
            <v>Caixa de ligação e passagem - CLP 05 - areia extraída e brita produzida</v>
          </cell>
          <cell r="C2879" t="str">
            <v>un</v>
          </cell>
          <cell r="D2879" t="str">
            <v>DNIT 026/2004-ES</v>
          </cell>
        </row>
        <row r="2880">
          <cell r="A2880">
            <v>2003650</v>
          </cell>
          <cell r="B2880" t="str">
            <v>Caixa de ligação e passagem - CLP 05 - areia e brita comerciais</v>
          </cell>
          <cell r="C2880" t="str">
            <v>un</v>
          </cell>
          <cell r="D2880" t="str">
            <v>DNIT 026/2004-ES</v>
          </cell>
        </row>
        <row r="2881">
          <cell r="A2881">
            <v>2003651</v>
          </cell>
          <cell r="B2881" t="str">
            <v>Caixa de ligação e passagem - CLP 06 - areia extraída e brita produzida</v>
          </cell>
          <cell r="C2881" t="str">
            <v>un</v>
          </cell>
          <cell r="D2881" t="str">
            <v>DNIT 026/2004-ES</v>
          </cell>
        </row>
        <row r="2882">
          <cell r="A2882">
            <v>2003652</v>
          </cell>
          <cell r="B2882" t="str">
            <v>Caixa de ligação e passagem - CLP 06 - areia e brita comerciais</v>
          </cell>
          <cell r="C2882" t="str">
            <v>un</v>
          </cell>
          <cell r="D2882" t="str">
            <v>DNIT 026/2004-ES</v>
          </cell>
        </row>
        <row r="2883">
          <cell r="A2883">
            <v>2003653</v>
          </cell>
          <cell r="B2883" t="str">
            <v>Caixa de ligação e passagem - CLP 07 - areia extraída e brita produzida</v>
          </cell>
          <cell r="C2883" t="str">
            <v>un</v>
          </cell>
          <cell r="D2883" t="str">
            <v>DNIT 026/2004-ES</v>
          </cell>
        </row>
        <row r="2884">
          <cell r="A2884">
            <v>2003654</v>
          </cell>
          <cell r="B2884" t="str">
            <v>Caixa de ligação e passagem - CLP 07 - areia e brita comerciais</v>
          </cell>
          <cell r="C2884" t="str">
            <v>un</v>
          </cell>
          <cell r="D2884" t="str">
            <v>DNIT 026/2004-ES</v>
          </cell>
        </row>
        <row r="2885">
          <cell r="A2885">
            <v>2003655</v>
          </cell>
          <cell r="B2885" t="str">
            <v>Caixa de ligação e passagem - CLP 08 - areia extraída e brita produzida</v>
          </cell>
          <cell r="C2885" t="str">
            <v>un</v>
          </cell>
          <cell r="D2885" t="str">
            <v>DNIT 026/2004-ES</v>
          </cell>
        </row>
        <row r="2886">
          <cell r="A2886">
            <v>2003656</v>
          </cell>
          <cell r="B2886" t="str">
            <v>Caixa de ligação e passagem - CLP 08 - areia e brita comerciais</v>
          </cell>
          <cell r="C2886" t="str">
            <v>un</v>
          </cell>
          <cell r="D2886" t="str">
            <v>DNIT 026/2004-ES</v>
          </cell>
        </row>
        <row r="2887">
          <cell r="A2887">
            <v>2003657</v>
          </cell>
          <cell r="B2887" t="str">
            <v>Caixa de ligação e passagem - CLP 09 - areia extraída e brita produzida</v>
          </cell>
          <cell r="C2887" t="str">
            <v>un</v>
          </cell>
          <cell r="D2887" t="str">
            <v>DNIT 026/2004-ES</v>
          </cell>
        </row>
        <row r="2888">
          <cell r="A2888">
            <v>2003658</v>
          </cell>
          <cell r="B2888" t="str">
            <v>Caixa de ligação e passagem - CLP 09 - areia e brita comerciais</v>
          </cell>
          <cell r="C2888" t="str">
            <v>un</v>
          </cell>
          <cell r="D2888" t="str">
            <v>DNIT 026/2004-ES</v>
          </cell>
        </row>
        <row r="2889">
          <cell r="A2889">
            <v>2003659</v>
          </cell>
          <cell r="B2889" t="str">
            <v>Caixa de ligação e passagem - CLP 10 - areia extraída e brita produzida</v>
          </cell>
          <cell r="C2889" t="str">
            <v>un</v>
          </cell>
          <cell r="D2889" t="str">
            <v>DNIT 026/2004-ES</v>
          </cell>
        </row>
        <row r="2890">
          <cell r="A2890">
            <v>2003660</v>
          </cell>
          <cell r="B2890" t="str">
            <v>Caixa de ligação e passagem - CLP 10 - areia e brita comerciais</v>
          </cell>
          <cell r="C2890" t="str">
            <v>un</v>
          </cell>
          <cell r="D2890" t="str">
            <v>DNIT 026/2004-ES</v>
          </cell>
        </row>
        <row r="2891">
          <cell r="A2891">
            <v>2003661</v>
          </cell>
          <cell r="B2891" t="str">
            <v>Caixa de ligação e passagem - CLP 11 - areia extraída e brita produzida</v>
          </cell>
          <cell r="C2891" t="str">
            <v>un</v>
          </cell>
          <cell r="D2891" t="str">
            <v>DNIT 026/2004-ES</v>
          </cell>
        </row>
        <row r="2892">
          <cell r="A2892">
            <v>2003662</v>
          </cell>
          <cell r="B2892" t="str">
            <v>Caixa de ligação e passagem - CLP 11 - areia e brita comerciais</v>
          </cell>
          <cell r="C2892" t="str">
            <v>un</v>
          </cell>
          <cell r="D2892" t="str">
            <v>DNIT 026/2004-ES</v>
          </cell>
        </row>
        <row r="2893">
          <cell r="A2893">
            <v>2003663</v>
          </cell>
          <cell r="B2893" t="str">
            <v>Caixa de ligação e passagem - CLP 12 - areia extraída e brita produzida</v>
          </cell>
          <cell r="C2893" t="str">
            <v>un</v>
          </cell>
          <cell r="D2893" t="str">
            <v>DNIT 026/2004-ES</v>
          </cell>
        </row>
        <row r="2894">
          <cell r="A2894">
            <v>2003664</v>
          </cell>
          <cell r="B2894" t="str">
            <v>Caixa de ligação e passagem - CLP 12 - areia e brita comerciais</v>
          </cell>
          <cell r="C2894" t="str">
            <v>un</v>
          </cell>
          <cell r="D2894" t="str">
            <v>DNIT 026/2004-ES</v>
          </cell>
        </row>
        <row r="2895">
          <cell r="A2895">
            <v>2003665</v>
          </cell>
          <cell r="B2895" t="str">
            <v>Caixa de ligação e passagem - CLP 13 - areia extraída e brita produzida</v>
          </cell>
          <cell r="C2895" t="str">
            <v>un</v>
          </cell>
          <cell r="D2895" t="str">
            <v>DNIT 026/2004-ES</v>
          </cell>
        </row>
        <row r="2896">
          <cell r="A2896">
            <v>2003666</v>
          </cell>
          <cell r="B2896" t="str">
            <v>Caixa de ligação e passagem - CLP 13 - areia e brita comerciais</v>
          </cell>
          <cell r="C2896" t="str">
            <v>un</v>
          </cell>
          <cell r="D2896" t="str">
            <v>DNIT 026/2004-ES</v>
          </cell>
        </row>
        <row r="2897">
          <cell r="A2897">
            <v>2003667</v>
          </cell>
          <cell r="B2897" t="str">
            <v>Caixa de ligação e passagem - CLP 14 - areia extraída e brita produzida</v>
          </cell>
          <cell r="C2897" t="str">
            <v>un</v>
          </cell>
          <cell r="D2897" t="str">
            <v>DNIT 026/2004-ES</v>
          </cell>
        </row>
        <row r="2898">
          <cell r="A2898">
            <v>2003668</v>
          </cell>
          <cell r="B2898" t="str">
            <v>Caixa de ligação e passagem - CLP 14 - areia e brita comerciais</v>
          </cell>
          <cell r="C2898" t="str">
            <v>un</v>
          </cell>
          <cell r="D2898" t="str">
            <v>DNIT 026/2004-ES</v>
          </cell>
        </row>
        <row r="2899">
          <cell r="A2899">
            <v>2003669</v>
          </cell>
          <cell r="B2899" t="str">
            <v>Caixa de ligação e passagem - CLP 15 - areia extraída e brita produzida</v>
          </cell>
          <cell r="C2899" t="str">
            <v>un</v>
          </cell>
          <cell r="D2899" t="str">
            <v>DNIT 026/2004-ES</v>
          </cell>
        </row>
        <row r="2900">
          <cell r="A2900">
            <v>2003670</v>
          </cell>
          <cell r="B2900" t="str">
            <v>Caixa de ligação e passagem - CLP 15 - areia e brita comerciais</v>
          </cell>
          <cell r="C2900" t="str">
            <v>un</v>
          </cell>
          <cell r="D2900" t="str">
            <v>DNIT 026/2004-ES</v>
          </cell>
        </row>
        <row r="2901">
          <cell r="A2901">
            <v>2003671</v>
          </cell>
          <cell r="B2901" t="str">
            <v>Caixa de ligação e passagem - CLP 16 - areia extraída e brita produzida</v>
          </cell>
          <cell r="C2901" t="str">
            <v>un</v>
          </cell>
          <cell r="D2901" t="str">
            <v>DNIT 026/2004-ES</v>
          </cell>
        </row>
        <row r="2902">
          <cell r="A2902">
            <v>2003672</v>
          </cell>
          <cell r="B2902" t="str">
            <v>Caixa de ligação e passagem - CLP 16 - areia e brita comerciais</v>
          </cell>
          <cell r="C2902" t="str">
            <v>un</v>
          </cell>
          <cell r="D2902" t="str">
            <v>DNIT 026/2004-ES</v>
          </cell>
        </row>
        <row r="2903">
          <cell r="A2903">
            <v>2003673</v>
          </cell>
          <cell r="B2903" t="str">
            <v>Caixa de ligação e passagem - CLP 17 - areia extraída e brita produzida</v>
          </cell>
          <cell r="C2903" t="str">
            <v>un</v>
          </cell>
          <cell r="D2903" t="str">
            <v>DNIT 026/2004-ES</v>
          </cell>
        </row>
        <row r="2904">
          <cell r="A2904">
            <v>2003674</v>
          </cell>
          <cell r="B2904" t="str">
            <v>Caixa de ligação e passagem - CLP 17 - areia e brita comerciais</v>
          </cell>
          <cell r="C2904" t="str">
            <v>un</v>
          </cell>
          <cell r="D2904" t="str">
            <v>DNIT 026/2004-ES</v>
          </cell>
        </row>
        <row r="2905">
          <cell r="A2905">
            <v>2003675</v>
          </cell>
          <cell r="B2905" t="str">
            <v>Caixa de ligação e passagem - CLP 18 - areia extraída e brita produzida</v>
          </cell>
          <cell r="C2905" t="str">
            <v>un</v>
          </cell>
          <cell r="D2905" t="str">
            <v>DNIT 026/2004-ES</v>
          </cell>
        </row>
        <row r="2906">
          <cell r="A2906">
            <v>2003676</v>
          </cell>
          <cell r="B2906" t="str">
            <v>Caixa de ligação e passagem - CLP 18 - areia e brita comerciais</v>
          </cell>
          <cell r="C2906" t="str">
            <v>un</v>
          </cell>
          <cell r="D2906" t="str">
            <v>DNIT 026/2004-ES</v>
          </cell>
        </row>
        <row r="2907">
          <cell r="A2907">
            <v>2003677</v>
          </cell>
          <cell r="B2907" t="str">
            <v>Poço de visita - PVI 01 - areia extraída e brita produzida</v>
          </cell>
          <cell r="C2907" t="str">
            <v>un</v>
          </cell>
          <cell r="D2907" t="str">
            <v>DNIT 030/2004-ES</v>
          </cell>
        </row>
        <row r="2908">
          <cell r="A2908">
            <v>2003678</v>
          </cell>
          <cell r="B2908" t="str">
            <v>Poço de visita - PVI 01 - areia e brita comerciais</v>
          </cell>
          <cell r="C2908" t="str">
            <v>un</v>
          </cell>
          <cell r="D2908" t="str">
            <v>DNIT 030/2004-ES</v>
          </cell>
        </row>
        <row r="2909">
          <cell r="A2909">
            <v>2003679</v>
          </cell>
          <cell r="B2909" t="str">
            <v>Poço de visita - PVI 02 - areia extraída e brita produzida</v>
          </cell>
          <cell r="C2909" t="str">
            <v>un</v>
          </cell>
          <cell r="D2909" t="str">
            <v>DNIT 030/2004-ES</v>
          </cell>
        </row>
        <row r="2910">
          <cell r="A2910">
            <v>2003680</v>
          </cell>
          <cell r="B2910" t="str">
            <v>Poço de visita - PVI 02 - areia e brita comerciais</v>
          </cell>
          <cell r="C2910" t="str">
            <v>un</v>
          </cell>
          <cell r="D2910" t="str">
            <v>DNIT 030/2004-ES</v>
          </cell>
        </row>
        <row r="2911">
          <cell r="A2911">
            <v>2003681</v>
          </cell>
          <cell r="B2911" t="str">
            <v>Poço de visita - PVI 03 - areia extraída e brita produzida</v>
          </cell>
          <cell r="C2911" t="str">
            <v>un</v>
          </cell>
          <cell r="D2911" t="str">
            <v>DNIT 030/2004-ES</v>
          </cell>
        </row>
        <row r="2912">
          <cell r="A2912">
            <v>2003682</v>
          </cell>
          <cell r="B2912" t="str">
            <v>Poço de visita - PVI 03 - areia e brita comerciais</v>
          </cell>
          <cell r="C2912" t="str">
            <v>un</v>
          </cell>
          <cell r="D2912" t="str">
            <v>DNIT 030/2004-ES</v>
          </cell>
        </row>
        <row r="2913">
          <cell r="A2913">
            <v>2003683</v>
          </cell>
          <cell r="B2913" t="str">
            <v>Poço de visita - PVI 04 - areia extraída e brita produzida</v>
          </cell>
          <cell r="C2913" t="str">
            <v>un</v>
          </cell>
          <cell r="D2913" t="str">
            <v>DNIT 030/2004-ES</v>
          </cell>
        </row>
        <row r="2914">
          <cell r="A2914">
            <v>2003684</v>
          </cell>
          <cell r="B2914" t="str">
            <v>Poço de visita - PVI 04 - areia e brita comerciais</v>
          </cell>
          <cell r="C2914" t="str">
            <v>un</v>
          </cell>
          <cell r="D2914" t="str">
            <v>DNIT 030/2004-ES</v>
          </cell>
        </row>
        <row r="2915">
          <cell r="A2915">
            <v>2003685</v>
          </cell>
          <cell r="B2915" t="str">
            <v>Poço de visita - PVI 05 - areia extraída e brita produzida</v>
          </cell>
          <cell r="C2915" t="str">
            <v>un</v>
          </cell>
          <cell r="D2915" t="str">
            <v>DNIT 030/2004-ES</v>
          </cell>
        </row>
        <row r="2916">
          <cell r="A2916">
            <v>2003686</v>
          </cell>
          <cell r="B2916" t="str">
            <v>Poço de visita - PVI 05 - areia e brita comerciais</v>
          </cell>
          <cell r="C2916" t="str">
            <v>un</v>
          </cell>
          <cell r="D2916" t="str">
            <v>DNIT 030/2004-ES</v>
          </cell>
        </row>
        <row r="2917">
          <cell r="A2917">
            <v>2003687</v>
          </cell>
          <cell r="B2917" t="str">
            <v>Poço de visita - PVI 06 - areia extraída e brita produzida</v>
          </cell>
          <cell r="C2917" t="str">
            <v>un</v>
          </cell>
          <cell r="D2917" t="str">
            <v>DNIT 030/2004-ES</v>
          </cell>
        </row>
        <row r="2918">
          <cell r="A2918">
            <v>2003688</v>
          </cell>
          <cell r="B2918" t="str">
            <v>Poço de visita - PVI 06 - areia e brita comerciais</v>
          </cell>
          <cell r="C2918" t="str">
            <v>un</v>
          </cell>
          <cell r="D2918" t="str">
            <v>DNIT 030/2004-ES</v>
          </cell>
        </row>
        <row r="2919">
          <cell r="A2919">
            <v>2003689</v>
          </cell>
          <cell r="B2919" t="str">
            <v>Poço de visita - PVI 07 - areia extraída e brita produzida</v>
          </cell>
          <cell r="C2919" t="str">
            <v>un</v>
          </cell>
          <cell r="D2919" t="str">
            <v>DNIT 030/2004-ES</v>
          </cell>
        </row>
        <row r="2920">
          <cell r="A2920">
            <v>2003690</v>
          </cell>
          <cell r="B2920" t="str">
            <v>Poço de visita - PVI 07 - areia e brita comerciais</v>
          </cell>
          <cell r="C2920" t="str">
            <v>un</v>
          </cell>
          <cell r="D2920" t="str">
            <v>DNIT 030/2004-ES</v>
          </cell>
        </row>
        <row r="2921">
          <cell r="A2921">
            <v>2003691</v>
          </cell>
          <cell r="B2921" t="str">
            <v>Poço de visita - PVI 08 - areia extraída e brita produzida</v>
          </cell>
          <cell r="C2921" t="str">
            <v>un</v>
          </cell>
          <cell r="D2921" t="str">
            <v>DNIT 030/2004-ES</v>
          </cell>
        </row>
        <row r="2922">
          <cell r="A2922">
            <v>2003692</v>
          </cell>
          <cell r="B2922" t="str">
            <v>Poço de visita - PVI 08 - areia e brita comerciais</v>
          </cell>
          <cell r="C2922" t="str">
            <v>un</v>
          </cell>
          <cell r="D2922" t="str">
            <v>DNIT 030/2004-ES</v>
          </cell>
        </row>
        <row r="2923">
          <cell r="A2923">
            <v>2003693</v>
          </cell>
          <cell r="B2923" t="str">
            <v>Poço de visita - PVI 09 - areia extraída e brita produzida</v>
          </cell>
          <cell r="C2923" t="str">
            <v>un</v>
          </cell>
          <cell r="D2923" t="str">
            <v>DNIT 030/2004-ES</v>
          </cell>
        </row>
        <row r="2924">
          <cell r="A2924">
            <v>2003694</v>
          </cell>
          <cell r="B2924" t="str">
            <v>Poço de visita - PVI 09 - areia e brita comerciais</v>
          </cell>
          <cell r="C2924" t="str">
            <v>un</v>
          </cell>
          <cell r="D2924" t="str">
            <v>DNIT 030/2004-ES</v>
          </cell>
        </row>
        <row r="2925">
          <cell r="A2925">
            <v>2003695</v>
          </cell>
          <cell r="B2925" t="str">
            <v>Poço de visita - PVI 10 - areia extraída e brita produzida</v>
          </cell>
          <cell r="C2925" t="str">
            <v>un</v>
          </cell>
          <cell r="D2925" t="str">
            <v>DNIT 030/2004-ES</v>
          </cell>
        </row>
        <row r="2926">
          <cell r="A2926">
            <v>2003696</v>
          </cell>
          <cell r="B2926" t="str">
            <v>Poço de visita - PVI 10 - areia e brita comerciais</v>
          </cell>
          <cell r="C2926" t="str">
            <v>un</v>
          </cell>
          <cell r="D2926" t="str">
            <v>DNIT 030/2004-ES</v>
          </cell>
        </row>
        <row r="2927">
          <cell r="A2927">
            <v>2003697</v>
          </cell>
          <cell r="B2927" t="str">
            <v>Poço de visita - PVI 11 - areia extraída e brita produzida</v>
          </cell>
          <cell r="C2927" t="str">
            <v>un</v>
          </cell>
          <cell r="D2927" t="str">
            <v>DNIT 030/2004-ES</v>
          </cell>
        </row>
        <row r="2928">
          <cell r="A2928">
            <v>2003698</v>
          </cell>
          <cell r="B2928" t="str">
            <v>Poço de visita - PVI 11 - areia e brita comerciais</v>
          </cell>
          <cell r="C2928" t="str">
            <v>un</v>
          </cell>
          <cell r="D2928" t="str">
            <v>DNIT 030/2004-ES</v>
          </cell>
        </row>
        <row r="2929">
          <cell r="A2929">
            <v>2003699</v>
          </cell>
          <cell r="B2929" t="str">
            <v>Poço de visita - PVI 12 - areia extraída e brita produzida</v>
          </cell>
          <cell r="C2929" t="str">
            <v>un</v>
          </cell>
          <cell r="D2929" t="str">
            <v>DNIT 030/2004-ES</v>
          </cell>
        </row>
        <row r="2930">
          <cell r="A2930">
            <v>2003700</v>
          </cell>
          <cell r="B2930" t="str">
            <v>Poço de visita - PVI 12 - areia e brita comerciais</v>
          </cell>
          <cell r="C2930" t="str">
            <v>un</v>
          </cell>
          <cell r="D2930" t="str">
            <v>DNIT 030/2004-ES</v>
          </cell>
        </row>
        <row r="2931">
          <cell r="A2931">
            <v>2003701</v>
          </cell>
          <cell r="B2931" t="str">
            <v>Poço de visita - PVI 13 - areia extraída e brita produzida</v>
          </cell>
          <cell r="C2931" t="str">
            <v>un</v>
          </cell>
          <cell r="D2931" t="str">
            <v>DNIT 030/2004-ES</v>
          </cell>
        </row>
        <row r="2932">
          <cell r="A2932">
            <v>2003702</v>
          </cell>
          <cell r="B2932" t="str">
            <v>Poço de visita - PVI 13 - areia e brita comerciais</v>
          </cell>
          <cell r="C2932" t="str">
            <v>un</v>
          </cell>
          <cell r="D2932" t="str">
            <v>DNIT 030/2004-ES</v>
          </cell>
        </row>
        <row r="2933">
          <cell r="A2933">
            <v>2003703</v>
          </cell>
          <cell r="B2933" t="str">
            <v>Poço de visita - PVI 14 - areia extraída e brita produzida</v>
          </cell>
          <cell r="C2933" t="str">
            <v>un</v>
          </cell>
          <cell r="D2933" t="str">
            <v>DNIT 030/2004-ES</v>
          </cell>
        </row>
        <row r="2934">
          <cell r="A2934">
            <v>2003704</v>
          </cell>
          <cell r="B2934" t="str">
            <v>Poço de visita - PVI 14 - areia e brita comerciais</v>
          </cell>
          <cell r="C2934" t="str">
            <v>un</v>
          </cell>
          <cell r="D2934" t="str">
            <v>DNIT 030/2004-ES</v>
          </cell>
        </row>
        <row r="2935">
          <cell r="A2935">
            <v>2003705</v>
          </cell>
          <cell r="B2935" t="str">
            <v>Poço de visita - PVI 15 - areia extraída e brita produzida</v>
          </cell>
          <cell r="C2935" t="str">
            <v>un</v>
          </cell>
          <cell r="D2935" t="str">
            <v>DNIT 030/2004-ES</v>
          </cell>
        </row>
        <row r="2936">
          <cell r="A2936">
            <v>2003706</v>
          </cell>
          <cell r="B2936" t="str">
            <v>Poço de visita - PVI 15 - areia e brita comerciais</v>
          </cell>
          <cell r="C2936" t="str">
            <v>un</v>
          </cell>
          <cell r="D2936" t="str">
            <v>DNIT 030/2004-ES</v>
          </cell>
        </row>
        <row r="2937">
          <cell r="A2937">
            <v>2003707</v>
          </cell>
          <cell r="B2937" t="str">
            <v>Poço de visita - PVI 16 - areia extraída e brita produzida</v>
          </cell>
          <cell r="C2937" t="str">
            <v>un</v>
          </cell>
          <cell r="D2937" t="str">
            <v>DNIT 030/2004-ES</v>
          </cell>
        </row>
        <row r="2938">
          <cell r="A2938">
            <v>2003708</v>
          </cell>
          <cell r="B2938" t="str">
            <v>Poço de visita - PVI 16 - areia e brita comerciais</v>
          </cell>
          <cell r="C2938" t="str">
            <v>un</v>
          </cell>
          <cell r="D2938" t="str">
            <v>DNIT 030/2004-ES</v>
          </cell>
        </row>
        <row r="2939">
          <cell r="A2939">
            <v>2003709</v>
          </cell>
          <cell r="B2939" t="str">
            <v>Poço de visita - PVI 17 - areia extraída e brita produzida</v>
          </cell>
          <cell r="C2939" t="str">
            <v>un</v>
          </cell>
          <cell r="D2939" t="str">
            <v>DNIT 030/2004-ES</v>
          </cell>
        </row>
        <row r="2940">
          <cell r="A2940">
            <v>2003710</v>
          </cell>
          <cell r="B2940" t="str">
            <v>Poço de visita - PVI 17 - areia e brita comerciais</v>
          </cell>
          <cell r="C2940" t="str">
            <v>un</v>
          </cell>
          <cell r="D2940" t="str">
            <v>DNIT 030/2004-ES</v>
          </cell>
        </row>
        <row r="2941">
          <cell r="A2941">
            <v>2003711</v>
          </cell>
          <cell r="B2941" t="str">
            <v>Poço de visita - PVI 18 - areia extraída e brita produzida</v>
          </cell>
          <cell r="C2941" t="str">
            <v>un</v>
          </cell>
          <cell r="D2941" t="str">
            <v>DNIT 030/2004-ES</v>
          </cell>
        </row>
        <row r="2942">
          <cell r="A2942">
            <v>2003712</v>
          </cell>
          <cell r="B2942" t="str">
            <v>Poço de visita - PVI 18 - areia e brita comerciais</v>
          </cell>
          <cell r="C2942" t="str">
            <v>un</v>
          </cell>
          <cell r="D2942" t="str">
            <v>DNIT 030/2004-ES</v>
          </cell>
        </row>
        <row r="2943">
          <cell r="A2943">
            <v>2003713</v>
          </cell>
          <cell r="B2943" t="str">
            <v>Chaminé dos poços de visita - CPV 01 - areia extraída e brita produzida</v>
          </cell>
          <cell r="C2943" t="str">
            <v>un</v>
          </cell>
          <cell r="D2943" t="str">
            <v>DNIT 030/2004-ES</v>
          </cell>
        </row>
        <row r="2944">
          <cell r="A2944">
            <v>2003714</v>
          </cell>
          <cell r="B2944" t="str">
            <v>Chaminé dos poços de visita - CPV 01 - areia e brita comerciais</v>
          </cell>
          <cell r="C2944" t="str">
            <v>un</v>
          </cell>
          <cell r="D2944" t="str">
            <v>DNIT 030/2004-ES</v>
          </cell>
        </row>
        <row r="2945">
          <cell r="A2945">
            <v>2003715</v>
          </cell>
          <cell r="B2945" t="str">
            <v>Chaminé dos poços de visita - CPV 02 - areia extraída e brita produzida</v>
          </cell>
          <cell r="C2945" t="str">
            <v>un</v>
          </cell>
          <cell r="D2945" t="str">
            <v>DNIT 030/2004-ES</v>
          </cell>
        </row>
        <row r="2946">
          <cell r="A2946">
            <v>2003716</v>
          </cell>
          <cell r="B2946" t="str">
            <v>Chaminé dos poços de visita - CPV 02 - areia e brita comerciais</v>
          </cell>
          <cell r="C2946" t="str">
            <v>un</v>
          </cell>
          <cell r="D2946" t="str">
            <v>DNIT 030/2004-ES</v>
          </cell>
        </row>
        <row r="2947">
          <cell r="A2947">
            <v>2003717</v>
          </cell>
          <cell r="B2947" t="str">
            <v>Chaminé dos poços de visita - CPV 03 - areia extraída e brita produzida</v>
          </cell>
          <cell r="C2947" t="str">
            <v>un</v>
          </cell>
          <cell r="D2947" t="str">
            <v>DNIT 030/2004-ES</v>
          </cell>
        </row>
        <row r="2948">
          <cell r="A2948">
            <v>2003718</v>
          </cell>
          <cell r="B2948" t="str">
            <v>Chaminé dos poços de visita - CPV 03 - areia e brita comerciais</v>
          </cell>
          <cell r="C2948" t="str">
            <v>un</v>
          </cell>
          <cell r="D2948" t="str">
            <v>DNIT 030/2004-ES</v>
          </cell>
        </row>
        <row r="2949">
          <cell r="A2949">
            <v>2003719</v>
          </cell>
          <cell r="B2949" t="str">
            <v>Chaminé dos poços de visita - CPV 04 - areia extraída e brita produzida</v>
          </cell>
          <cell r="C2949" t="str">
            <v>un</v>
          </cell>
          <cell r="D2949" t="str">
            <v>DNIT 030/2004-ES</v>
          </cell>
        </row>
        <row r="2950">
          <cell r="A2950">
            <v>2003720</v>
          </cell>
          <cell r="B2950" t="str">
            <v>Chaminé dos poços de visita - CPV 04 - areia e brita comerciais</v>
          </cell>
          <cell r="C2950" t="str">
            <v>un</v>
          </cell>
          <cell r="D2950" t="str">
            <v>DNIT 030/2004-ES</v>
          </cell>
        </row>
        <row r="2951">
          <cell r="A2951">
            <v>2003721</v>
          </cell>
          <cell r="B2951" t="str">
            <v>Chaminé dos poços de visita - CPV 05 - areia extraída e brita produzida</v>
          </cell>
          <cell r="C2951" t="str">
            <v>un</v>
          </cell>
          <cell r="D2951" t="str">
            <v>DNIT 030/2004-ES</v>
          </cell>
        </row>
        <row r="2952">
          <cell r="A2952">
            <v>2003722</v>
          </cell>
          <cell r="B2952" t="str">
            <v>Chaminé dos poços de visita - CPV 05 - areia e brita comerciais</v>
          </cell>
          <cell r="C2952" t="str">
            <v>un</v>
          </cell>
          <cell r="D2952" t="str">
            <v>DNIT 030/2004-ES</v>
          </cell>
        </row>
        <row r="2953">
          <cell r="A2953">
            <v>2003723</v>
          </cell>
          <cell r="B2953" t="str">
            <v>Chaminé dos poços de visita - CPV 06 - areia extraída e brita produzida</v>
          </cell>
          <cell r="C2953" t="str">
            <v>un</v>
          </cell>
          <cell r="D2953" t="str">
            <v>DNIT 030/2004-ES</v>
          </cell>
        </row>
        <row r="2954">
          <cell r="A2954">
            <v>2003724</v>
          </cell>
          <cell r="B2954" t="str">
            <v>Chaminé dos poços de visita - CPV 06 - areia e brita comerciais</v>
          </cell>
          <cell r="C2954" t="str">
            <v>un</v>
          </cell>
          <cell r="D2954" t="str">
            <v>DNIT 030/2004-ES</v>
          </cell>
        </row>
        <row r="2955">
          <cell r="A2955">
            <v>2003725</v>
          </cell>
          <cell r="B2955" t="str">
            <v>Chaminé dos poços de visita - CPV 07 - areia extraída e brita produzida</v>
          </cell>
          <cell r="C2955" t="str">
            <v>un</v>
          </cell>
          <cell r="D2955" t="str">
            <v>DNIT 030/2004-ES</v>
          </cell>
        </row>
        <row r="2956">
          <cell r="A2956">
            <v>2003726</v>
          </cell>
          <cell r="B2956" t="str">
            <v>Chaminé dos poços de visita - CPV 07 - areia e brita comerciais</v>
          </cell>
          <cell r="C2956" t="str">
            <v>un</v>
          </cell>
          <cell r="D2956" t="str">
            <v>DNIT 030/2004-ES</v>
          </cell>
        </row>
        <row r="2957">
          <cell r="A2957">
            <v>2003727</v>
          </cell>
          <cell r="B2957" t="str">
            <v>Caixa coletora de talvegue - CCT 01 - areia extraída e brita produzida</v>
          </cell>
          <cell r="C2957" t="str">
            <v>un</v>
          </cell>
          <cell r="D2957" t="str">
            <v>DNIT 026/2004-ES</v>
          </cell>
        </row>
        <row r="2958">
          <cell r="A2958">
            <v>2003728</v>
          </cell>
          <cell r="B2958" t="str">
            <v>Caixa coletora de talvegue - CCT 01 - areia e brita comerciais</v>
          </cell>
          <cell r="C2958" t="str">
            <v>un</v>
          </cell>
          <cell r="D2958" t="str">
            <v>DNIT 026/2004-ES</v>
          </cell>
        </row>
        <row r="2959">
          <cell r="A2959">
            <v>2003729</v>
          </cell>
          <cell r="B2959" t="str">
            <v>Caixa coletora de talvegue - CCT 02 - areia extraída e brita produzida</v>
          </cell>
          <cell r="C2959" t="str">
            <v>un</v>
          </cell>
          <cell r="D2959" t="str">
            <v>DNIT 026/2004-ES</v>
          </cell>
        </row>
        <row r="2960">
          <cell r="A2960">
            <v>2003730</v>
          </cell>
          <cell r="B2960" t="str">
            <v>Caixa coletora de talvegue - CCT 02 - areia e brita comerciais</v>
          </cell>
          <cell r="C2960" t="str">
            <v>un</v>
          </cell>
          <cell r="D2960" t="str">
            <v>DNIT 026/2004-ES</v>
          </cell>
        </row>
        <row r="2961">
          <cell r="A2961">
            <v>2003731</v>
          </cell>
          <cell r="B2961" t="str">
            <v>Caixa coletora de talvegue - CCT 03 - areia extraída e brita produzida</v>
          </cell>
          <cell r="C2961" t="str">
            <v>un</v>
          </cell>
          <cell r="D2961" t="str">
            <v>DNIT 026/2004-ES</v>
          </cell>
        </row>
        <row r="2962">
          <cell r="A2962">
            <v>2003732</v>
          </cell>
          <cell r="B2962" t="str">
            <v>Caixa coletora de talvegue - CCT 03 - areia e brita comerciais</v>
          </cell>
          <cell r="C2962" t="str">
            <v>un</v>
          </cell>
          <cell r="D2962" t="str">
            <v>DNIT 026/2004-ES</v>
          </cell>
        </row>
        <row r="2963">
          <cell r="A2963">
            <v>2003733</v>
          </cell>
          <cell r="B2963" t="str">
            <v>Caixa coletora de talvegue - CCT 04 - areia extraída e brita produzida</v>
          </cell>
          <cell r="C2963" t="str">
            <v>un</v>
          </cell>
          <cell r="D2963" t="str">
            <v>DNIT 026/2004-ES</v>
          </cell>
        </row>
        <row r="2964">
          <cell r="A2964">
            <v>2003734</v>
          </cell>
          <cell r="B2964" t="str">
            <v>Caixa coletora de talvegue - CCT 04 - areia e brita comerciais</v>
          </cell>
          <cell r="C2964" t="str">
            <v>un</v>
          </cell>
          <cell r="D2964" t="str">
            <v>DNIT 026/2004-ES</v>
          </cell>
        </row>
        <row r="2965">
          <cell r="A2965">
            <v>2003735</v>
          </cell>
          <cell r="B2965" t="str">
            <v>Caixa coletora de talvegue - CCT 05 - areia extraída e brita produzida</v>
          </cell>
          <cell r="C2965" t="str">
            <v>un</v>
          </cell>
          <cell r="D2965" t="str">
            <v>DNIT 026/2004-ES</v>
          </cell>
        </row>
        <row r="2966">
          <cell r="A2966">
            <v>2003736</v>
          </cell>
          <cell r="B2966" t="str">
            <v>Caixa coletora de talvegue - CCT 05 - areia e brita comerciais</v>
          </cell>
          <cell r="C2966" t="str">
            <v>un</v>
          </cell>
          <cell r="D2966" t="str">
            <v>DNIT 026/2004-ES</v>
          </cell>
        </row>
        <row r="2967">
          <cell r="A2967">
            <v>2003737</v>
          </cell>
          <cell r="B2967" t="str">
            <v>Caixa coletora de talvegue - CCT 06 - areia extraída e brita produzida</v>
          </cell>
          <cell r="C2967" t="str">
            <v>un</v>
          </cell>
          <cell r="D2967" t="str">
            <v>DNIT 026/2004-ES</v>
          </cell>
        </row>
        <row r="2968">
          <cell r="A2968">
            <v>2003738</v>
          </cell>
          <cell r="B2968" t="str">
            <v>Caixa coletora de talvegue - CCT 06 - areia e brita comerciais</v>
          </cell>
          <cell r="C2968" t="str">
            <v>un</v>
          </cell>
          <cell r="D2968" t="str">
            <v>DNIT 026/2004-ES</v>
          </cell>
        </row>
        <row r="2969">
          <cell r="A2969">
            <v>2003739</v>
          </cell>
          <cell r="B2969" t="str">
            <v>Caixa coletora de talvegue - CCT 07 - areia extraída e brita produzida</v>
          </cell>
          <cell r="C2969" t="str">
            <v>un</v>
          </cell>
          <cell r="D2969" t="str">
            <v>DNIT 026/2004-ES</v>
          </cell>
        </row>
        <row r="2970">
          <cell r="A2970">
            <v>2003740</v>
          </cell>
          <cell r="B2970" t="str">
            <v>Caixa coletora de talvegue - CCT 07 - areia e brita comerciais</v>
          </cell>
          <cell r="C2970" t="str">
            <v>un</v>
          </cell>
          <cell r="D2970" t="str">
            <v>DNIT 026/2004-ES</v>
          </cell>
        </row>
        <row r="2971">
          <cell r="A2971">
            <v>2003741</v>
          </cell>
          <cell r="B2971" t="str">
            <v>Caixa coletora de talvegue - CCT 08 - areia extraída e brita produzida</v>
          </cell>
          <cell r="C2971" t="str">
            <v>un</v>
          </cell>
          <cell r="D2971" t="str">
            <v>DNIT 026/2004-ES</v>
          </cell>
        </row>
        <row r="2972">
          <cell r="A2972">
            <v>2003742</v>
          </cell>
          <cell r="B2972" t="str">
            <v>Caixa coletora de talvegue - CCT 08 - areia e brita comerciais</v>
          </cell>
          <cell r="C2972" t="str">
            <v>un</v>
          </cell>
          <cell r="D2972" t="str">
            <v>DNIT 026/2004-ES</v>
          </cell>
        </row>
        <row r="2973">
          <cell r="A2973">
            <v>2003743</v>
          </cell>
          <cell r="B2973" t="str">
            <v>Caixa coletora de talvegue - CCT 09 - areia extraída e brita produzida</v>
          </cell>
          <cell r="C2973" t="str">
            <v>un</v>
          </cell>
          <cell r="D2973" t="str">
            <v>DNIT 026/2004-ES</v>
          </cell>
        </row>
        <row r="2974">
          <cell r="A2974">
            <v>2003744</v>
          </cell>
          <cell r="B2974" t="str">
            <v>Caixa coletora de talvegue - CCT 09 - areia e brita comerciais</v>
          </cell>
          <cell r="C2974" t="str">
            <v>un</v>
          </cell>
          <cell r="D2974" t="str">
            <v>DNIT 026/2004-ES</v>
          </cell>
        </row>
        <row r="2975">
          <cell r="A2975">
            <v>2003745</v>
          </cell>
          <cell r="B2975" t="str">
            <v>Caixa coletora de talvegue - CCT 10 - areia extraída e brita produzida</v>
          </cell>
          <cell r="C2975" t="str">
            <v>un</v>
          </cell>
          <cell r="D2975" t="str">
            <v>DNIT 026/2004-ES</v>
          </cell>
        </row>
        <row r="2976">
          <cell r="A2976">
            <v>2003746</v>
          </cell>
          <cell r="B2976" t="str">
            <v>Caixa coletora de talvegue - CCT 10 - areia e brita comerciais</v>
          </cell>
          <cell r="C2976" t="str">
            <v>un</v>
          </cell>
          <cell r="D2976" t="str">
            <v>DNIT 026/2004-ES</v>
          </cell>
        </row>
        <row r="2977">
          <cell r="A2977">
            <v>2003747</v>
          </cell>
          <cell r="B2977" t="str">
            <v>Caixa coletora de talvegue - CCT 11 - areia extraída e brita produzida</v>
          </cell>
          <cell r="C2977" t="str">
            <v>un</v>
          </cell>
          <cell r="D2977" t="str">
            <v>DNIT 026/2004-ES</v>
          </cell>
        </row>
        <row r="2978">
          <cell r="A2978">
            <v>2003748</v>
          </cell>
          <cell r="B2978" t="str">
            <v>Caixa coletora de talvegue - CCT 11 - areia e brita comerciais</v>
          </cell>
          <cell r="C2978" t="str">
            <v>un</v>
          </cell>
          <cell r="D2978" t="str">
            <v>DNIT 026/2004-ES</v>
          </cell>
        </row>
        <row r="2979">
          <cell r="A2979">
            <v>2003749</v>
          </cell>
          <cell r="B2979" t="str">
            <v>Caixa coletora de talvegue - CCT 12 - areia extraída e brita produzida</v>
          </cell>
          <cell r="C2979" t="str">
            <v>un</v>
          </cell>
          <cell r="D2979" t="str">
            <v>DNIT 026/2004-ES</v>
          </cell>
        </row>
        <row r="2980">
          <cell r="A2980">
            <v>2003750</v>
          </cell>
          <cell r="B2980" t="str">
            <v>Caixa coletora de talvegue - CCT 12 - areia e brita comerciais</v>
          </cell>
          <cell r="C2980" t="str">
            <v>un</v>
          </cell>
          <cell r="D2980" t="str">
            <v>DNIT 026/2004-ES</v>
          </cell>
        </row>
        <row r="2981">
          <cell r="A2981">
            <v>2003751</v>
          </cell>
          <cell r="B2981" t="str">
            <v>Caixa coletora de talvegue - CCT 13 - areia extraída e brita produzida</v>
          </cell>
          <cell r="C2981" t="str">
            <v>un</v>
          </cell>
          <cell r="D2981" t="str">
            <v>DNIT 026/2004-ES</v>
          </cell>
        </row>
        <row r="2982">
          <cell r="A2982">
            <v>2003752</v>
          </cell>
          <cell r="B2982" t="str">
            <v>Caixa coletora de talvegue - CCT 13 - areia e brita comerciais</v>
          </cell>
          <cell r="C2982" t="str">
            <v>un</v>
          </cell>
          <cell r="D2982" t="str">
            <v>DNIT 026/2004-ES</v>
          </cell>
        </row>
        <row r="2983">
          <cell r="A2983">
            <v>2003753</v>
          </cell>
          <cell r="B2983" t="str">
            <v>Caixa coletora de talvegue - CCT 14 - areia extraída e brita produzida</v>
          </cell>
          <cell r="C2983" t="str">
            <v>un</v>
          </cell>
          <cell r="D2983" t="str">
            <v>DNIT 026/2004-ES</v>
          </cell>
        </row>
        <row r="2984">
          <cell r="A2984">
            <v>2003754</v>
          </cell>
          <cell r="B2984" t="str">
            <v>Caixa coletora de talvegue - CCT 14 - areia e brita comerciais</v>
          </cell>
          <cell r="C2984" t="str">
            <v>un</v>
          </cell>
          <cell r="D2984" t="str">
            <v>DNIT 026/2004-ES</v>
          </cell>
        </row>
        <row r="2985">
          <cell r="A2985">
            <v>2003755</v>
          </cell>
          <cell r="B2985" t="str">
            <v>Caixa coletora de talvegue - CCT 15 - areia extraída e brita produzida</v>
          </cell>
          <cell r="C2985" t="str">
            <v>un</v>
          </cell>
          <cell r="D2985" t="str">
            <v>DNIT 026/2004-ES</v>
          </cell>
        </row>
        <row r="2986">
          <cell r="A2986">
            <v>2003756</v>
          </cell>
          <cell r="B2986" t="str">
            <v>Caixa coletora de talvegue - CCT 15 - areia e brita comerciais</v>
          </cell>
          <cell r="C2986" t="str">
            <v>un</v>
          </cell>
          <cell r="D2986" t="str">
            <v>DNIT 026/2004-ES</v>
          </cell>
        </row>
        <row r="2987">
          <cell r="A2987">
            <v>2003757</v>
          </cell>
          <cell r="B2987" t="str">
            <v>Caixa coletora de talvegue - CCT 16 - areia extraída e brita produzida</v>
          </cell>
          <cell r="C2987" t="str">
            <v>un</v>
          </cell>
          <cell r="D2987" t="str">
            <v>DNIT 026/2004-ES</v>
          </cell>
        </row>
        <row r="2988">
          <cell r="A2988">
            <v>2003758</v>
          </cell>
          <cell r="B2988" t="str">
            <v>Caixa coletora de talvegue - CCT 16 - areia e brita comerciais</v>
          </cell>
          <cell r="C2988" t="str">
            <v>un</v>
          </cell>
          <cell r="D2988" t="str">
            <v>DNIT 026/2004-ES</v>
          </cell>
        </row>
        <row r="2989">
          <cell r="A2989">
            <v>2003759</v>
          </cell>
          <cell r="B2989" t="str">
            <v>Caixa coletora de talvegue - CCT 17 - areia extraída e brita produzida</v>
          </cell>
          <cell r="C2989" t="str">
            <v>un</v>
          </cell>
          <cell r="D2989" t="str">
            <v>DNIT 026/2004-ES</v>
          </cell>
        </row>
        <row r="2990">
          <cell r="A2990">
            <v>2003760</v>
          </cell>
          <cell r="B2990" t="str">
            <v>Caixa coletora de talvegue - CCT 17 - areia e brita comerciais</v>
          </cell>
          <cell r="C2990" t="str">
            <v>un</v>
          </cell>
          <cell r="D2990" t="str">
            <v>DNIT 026/2004-ES</v>
          </cell>
        </row>
        <row r="2991">
          <cell r="A2991">
            <v>2003761</v>
          </cell>
          <cell r="B2991" t="str">
            <v>Caixa coletora de talvegue - CCT 18 - areia extraída e brita produzida</v>
          </cell>
          <cell r="C2991" t="str">
            <v>un</v>
          </cell>
          <cell r="D2991" t="str">
            <v>DNIT 026/2004-ES</v>
          </cell>
        </row>
        <row r="2992">
          <cell r="A2992">
            <v>2003762</v>
          </cell>
          <cell r="B2992" t="str">
            <v>Caixa coletora de talvegue - CCT 18 - areia e brita comerciais</v>
          </cell>
          <cell r="C2992" t="str">
            <v>un</v>
          </cell>
          <cell r="D2992" t="str">
            <v>DNIT 026/2004-ES</v>
          </cell>
        </row>
        <row r="2993">
          <cell r="A2993">
            <v>2003763</v>
          </cell>
          <cell r="B2993" t="str">
            <v>Caixa coletora de talvegue - CCT 19 - areia extraída e brita produzida</v>
          </cell>
          <cell r="C2993" t="str">
            <v>un</v>
          </cell>
          <cell r="D2993" t="str">
            <v>DNIT 026/2004-ES</v>
          </cell>
        </row>
        <row r="2994">
          <cell r="A2994">
            <v>2003764</v>
          </cell>
          <cell r="B2994" t="str">
            <v>Caixa coletora de talvegue - CCT 19 - areia e brita comerciais</v>
          </cell>
          <cell r="C2994" t="str">
            <v>un</v>
          </cell>
          <cell r="D2994" t="str">
            <v>DNIT 026/2004-ES</v>
          </cell>
        </row>
        <row r="2995">
          <cell r="A2995">
            <v>2003765</v>
          </cell>
          <cell r="B2995" t="str">
            <v>Caixa coletora de talvegue - CCT 20 - areia extraída e brita produzida</v>
          </cell>
          <cell r="C2995" t="str">
            <v>un</v>
          </cell>
          <cell r="D2995" t="str">
            <v>DNIT 026/2004-ES</v>
          </cell>
        </row>
        <row r="2996">
          <cell r="A2996">
            <v>2003766</v>
          </cell>
          <cell r="B2996" t="str">
            <v>Caixa coletora de talvegue - CCT 20 - areia e brita comerciais</v>
          </cell>
          <cell r="C2996" t="str">
            <v>un</v>
          </cell>
          <cell r="D2996" t="str">
            <v>DNIT 026/2004-ES</v>
          </cell>
        </row>
        <row r="2997">
          <cell r="A2997">
            <v>2003767</v>
          </cell>
          <cell r="B2997" t="str">
            <v>Lastro de areia comercial - espalhamento manual</v>
          </cell>
          <cell r="C2997" t="str">
            <v>m³</v>
          </cell>
          <cell r="D2997"/>
        </row>
        <row r="2998">
          <cell r="A2998">
            <v>2003768</v>
          </cell>
          <cell r="B2998" t="str">
            <v>Assentamento de tubo moldado na obra D = 60 cm PA-1 - junta rígida - areia e brita comerciais</v>
          </cell>
          <cell r="C2998" t="str">
            <v>m</v>
          </cell>
          <cell r="D2998" t="str">
            <v>DNIT 023/2006-ES</v>
          </cell>
        </row>
        <row r="2999">
          <cell r="A2999">
            <v>2003769</v>
          </cell>
          <cell r="B2999" t="str">
            <v>Assentamento de tubo moldado na obra D = 60 cm PA-2 - junta rígida - areia e brita comerciais</v>
          </cell>
          <cell r="C2999" t="str">
            <v>m</v>
          </cell>
          <cell r="D2999" t="str">
            <v>DNIT 023/2006-ES</v>
          </cell>
        </row>
        <row r="3000">
          <cell r="A3000">
            <v>2003770</v>
          </cell>
          <cell r="B3000" t="str">
            <v>Assentamento de tubo moldado na obra D = 60 cm PA-3 - junta rígida - areia e brita comerciais</v>
          </cell>
          <cell r="C3000" t="str">
            <v>m</v>
          </cell>
          <cell r="D3000" t="str">
            <v>DNIT 023/2006-ES</v>
          </cell>
        </row>
        <row r="3001">
          <cell r="A3001">
            <v>2003771</v>
          </cell>
          <cell r="B3001" t="str">
            <v>Assentamento de tubo moldado na obra D = 60 cm PA-4 - junta rígida - areia e brita comerciais</v>
          </cell>
          <cell r="C3001" t="str">
            <v>m</v>
          </cell>
          <cell r="D3001" t="str">
            <v>DNIT 023/2006-ES</v>
          </cell>
        </row>
        <row r="3002">
          <cell r="A3002">
            <v>2003772</v>
          </cell>
          <cell r="B3002" t="str">
            <v>Assentamento de tubo moldado na obra D = 80 cm PA-1 - junta rígida - areia e brita comerciais</v>
          </cell>
          <cell r="C3002" t="str">
            <v>m</v>
          </cell>
          <cell r="D3002" t="str">
            <v>DNIT 023/2006-ES</v>
          </cell>
        </row>
        <row r="3003">
          <cell r="A3003">
            <v>2003773</v>
          </cell>
          <cell r="B3003" t="str">
            <v>Assentamento de tubo moldado na obra D = 80 cm PA-2 - junta rígida - areia e brita comerciais</v>
          </cell>
          <cell r="C3003" t="str">
            <v>m</v>
          </cell>
          <cell r="D3003" t="str">
            <v>DNIT 023/2006-ES</v>
          </cell>
        </row>
        <row r="3004">
          <cell r="A3004">
            <v>2003774</v>
          </cell>
          <cell r="B3004" t="str">
            <v>Assentamento de tubo moldado na obra D = 80 cm PA-3 - junta rígida - areia e brita comerciais</v>
          </cell>
          <cell r="C3004" t="str">
            <v>m</v>
          </cell>
          <cell r="D3004" t="str">
            <v>DNIT 023/2006-ES</v>
          </cell>
        </row>
        <row r="3005">
          <cell r="A3005">
            <v>2003775</v>
          </cell>
          <cell r="B3005" t="str">
            <v>Assentamento de tubo moldado na obra D = 80 cm PA-4 - junta rígida - areia e brita comerciais</v>
          </cell>
          <cell r="C3005" t="str">
            <v>m</v>
          </cell>
          <cell r="D3005" t="str">
            <v>DNIT 023/2006-ES</v>
          </cell>
        </row>
        <row r="3006">
          <cell r="A3006">
            <v>2003776</v>
          </cell>
          <cell r="B3006" t="str">
            <v>Assentamento de tubo moldado na obra D = 100 cm PA-1 - junta rígida - areia e brita comerciais</v>
          </cell>
          <cell r="C3006" t="str">
            <v>m</v>
          </cell>
          <cell r="D3006" t="str">
            <v>DNIT 023/2006-ES</v>
          </cell>
        </row>
        <row r="3007">
          <cell r="A3007">
            <v>2003777</v>
          </cell>
          <cell r="B3007" t="str">
            <v>Assentamento de tubo moldado na obra D = 100 cm PA-2 - junta rígida - areia e brita comerciais</v>
          </cell>
          <cell r="C3007" t="str">
            <v>m</v>
          </cell>
          <cell r="D3007" t="str">
            <v>DNIT 023/2006-ES</v>
          </cell>
        </row>
        <row r="3008">
          <cell r="A3008">
            <v>2003778</v>
          </cell>
          <cell r="B3008" t="str">
            <v>Assentamento de tubo moldado na obra D = 100 cm PA-3 - junta rígida - areia e brita comerciais</v>
          </cell>
          <cell r="C3008" t="str">
            <v>m</v>
          </cell>
          <cell r="D3008" t="str">
            <v>DNIT 023/2006-ES</v>
          </cell>
        </row>
        <row r="3009">
          <cell r="A3009">
            <v>2003779</v>
          </cell>
          <cell r="B3009" t="str">
            <v>Assentamento de tubo moldado na obra D = 100 cm PA-4 - junta rígida - areia e brita comerciais</v>
          </cell>
          <cell r="C3009" t="str">
            <v>m</v>
          </cell>
          <cell r="D3009" t="str">
            <v>DNIT 023/2006-ES</v>
          </cell>
        </row>
        <row r="3010">
          <cell r="A3010">
            <v>2003780</v>
          </cell>
          <cell r="B3010" t="str">
            <v>Assentamento de tubo moldado na obra D = 120 cm PA-1 - junta rígida - areia e brita comerciais</v>
          </cell>
          <cell r="C3010" t="str">
            <v>m</v>
          </cell>
          <cell r="D3010" t="str">
            <v>DNIT 023/2006-ES</v>
          </cell>
        </row>
        <row r="3011">
          <cell r="A3011">
            <v>2003781</v>
          </cell>
          <cell r="B3011" t="str">
            <v>Assentamento de tubo moldado na obra D = 120 cm PA-2 - junta rígida - areia e brita comerciais</v>
          </cell>
          <cell r="C3011" t="str">
            <v>m</v>
          </cell>
          <cell r="D3011" t="str">
            <v>DNIT 023/2006-ES</v>
          </cell>
        </row>
        <row r="3012">
          <cell r="A3012">
            <v>2003782</v>
          </cell>
          <cell r="B3012" t="str">
            <v>Assentamento de tubo moldado na obra D = 120 cm PA-3 - junta rígida - areia e brita comerciais</v>
          </cell>
          <cell r="C3012" t="str">
            <v>m</v>
          </cell>
          <cell r="D3012" t="str">
            <v>DNIT 023/2006-ES</v>
          </cell>
        </row>
        <row r="3013">
          <cell r="A3013">
            <v>2003783</v>
          </cell>
          <cell r="B3013" t="str">
            <v>Assentamento de tubo moldado na obra D = 120 cm PA-4 - junta rígida - areia e brita comerciais</v>
          </cell>
          <cell r="C3013" t="str">
            <v>m</v>
          </cell>
          <cell r="D3013" t="str">
            <v>DNIT 023/2006-ES</v>
          </cell>
        </row>
        <row r="3014">
          <cell r="A3014">
            <v>2003784</v>
          </cell>
          <cell r="B3014" t="str">
            <v>Assentamento de tubo moldado na obra D = 150 cm PA-1 - junta rígida - areia e brita comerciais</v>
          </cell>
          <cell r="C3014" t="str">
            <v>m</v>
          </cell>
          <cell r="D3014" t="str">
            <v>DNIT 023/2006-ES</v>
          </cell>
        </row>
        <row r="3015">
          <cell r="A3015">
            <v>2003785</v>
          </cell>
          <cell r="B3015" t="str">
            <v>Assentamento de tubo moldado na obra D = 150 cm PA-2 - junta rígida - areia e brita comerciais</v>
          </cell>
          <cell r="C3015" t="str">
            <v>m</v>
          </cell>
          <cell r="D3015" t="str">
            <v>DNIT 023/2006-ES</v>
          </cell>
        </row>
        <row r="3016">
          <cell r="A3016">
            <v>2003786</v>
          </cell>
          <cell r="B3016" t="str">
            <v>Assentamento de tubo moldado na obra D = 150 cm PA-3 - junta rígida - areia e brita comerciais</v>
          </cell>
          <cell r="C3016" t="str">
            <v>m</v>
          </cell>
          <cell r="D3016" t="str">
            <v>DNIT 023/2006-ES</v>
          </cell>
        </row>
        <row r="3017">
          <cell r="A3017">
            <v>2003787</v>
          </cell>
          <cell r="B3017" t="str">
            <v>Assentamento de tubo moldado na obra D = 150 cm PA-4 - junta rígida - areia e brita comerciais</v>
          </cell>
          <cell r="C3017" t="str">
            <v>m</v>
          </cell>
          <cell r="D3017" t="str">
            <v>DNIT 023/2006-ES</v>
          </cell>
        </row>
        <row r="3018">
          <cell r="A3018">
            <v>2003798</v>
          </cell>
          <cell r="B3018" t="str">
            <v>Drenagem em canaleta meia cana D = 30 cm assente sobre lastro de areia - areia extraída e brita produzida</v>
          </cell>
          <cell r="C3018" t="str">
            <v>m</v>
          </cell>
          <cell r="D3018" t="str">
            <v>DNIT 020/2006-ES</v>
          </cell>
        </row>
        <row r="3019">
          <cell r="A3019">
            <v>2003799</v>
          </cell>
          <cell r="B3019" t="str">
            <v>Drenagem em canaleta meia cana D = 30 cm assente sobre lastro de areia - areia e brita comerciais</v>
          </cell>
          <cell r="C3019" t="str">
            <v>m</v>
          </cell>
          <cell r="D3019" t="str">
            <v>DNIT 020/2006-ES</v>
          </cell>
        </row>
        <row r="3020">
          <cell r="A3020">
            <v>2003800</v>
          </cell>
          <cell r="B3020" t="str">
            <v>Drenagem em canaleta meia cana D = 40 cm assente sobre lastro de areia - areia extraída e brita produzida</v>
          </cell>
          <cell r="C3020" t="str">
            <v>m</v>
          </cell>
          <cell r="D3020" t="str">
            <v>DNIT 020/2006-ES</v>
          </cell>
        </row>
        <row r="3021">
          <cell r="A3021">
            <v>2003801</v>
          </cell>
          <cell r="B3021" t="str">
            <v>Drenagem em canaleta meia cana D = 40 cm assente sobre lastro de areia - areia e brita comerciais</v>
          </cell>
          <cell r="C3021" t="str">
            <v>m</v>
          </cell>
          <cell r="D3021" t="str">
            <v>DNIT 020/2006-ES</v>
          </cell>
        </row>
        <row r="3022">
          <cell r="A3022">
            <v>2003811</v>
          </cell>
          <cell r="B3022" t="str">
            <v>Canaleta de concreto - CAU 01 - seção de 20 x 20 cm - espessura de 10 cm - apoiada em toda a extensão</v>
          </cell>
          <cell r="C3022" t="str">
            <v>m</v>
          </cell>
          <cell r="D3022" t="str">
            <v>DNIT 020/2006-ES</v>
          </cell>
        </row>
        <row r="3023">
          <cell r="A3023">
            <v>2003812</v>
          </cell>
          <cell r="B3023" t="str">
            <v>Canaleta de concreto - CAU 02 - seção de 25 x 25 cm - espessura de 10 cm - apoiada em toda a extensão</v>
          </cell>
          <cell r="C3023" t="str">
            <v>m</v>
          </cell>
          <cell r="D3023" t="str">
            <v>DNIT 020/2006-ES</v>
          </cell>
        </row>
        <row r="3024">
          <cell r="A3024">
            <v>2003813</v>
          </cell>
          <cell r="B3024" t="str">
            <v>Canaleta de concreto - CAU 03 - seção de 30 x 30 cm - espessura de 10 cm - apoiada em toda a extensão</v>
          </cell>
          <cell r="C3024" t="str">
            <v>m</v>
          </cell>
          <cell r="D3024" t="str">
            <v>DNIT 020/2006-ES</v>
          </cell>
        </row>
        <row r="3025">
          <cell r="A3025">
            <v>2003814</v>
          </cell>
          <cell r="B3025" t="str">
            <v>Canaleta de concreto - CAU 04 - seção de 35 x 35 cm - espessura de 10 cm - apoiada em toda a extensão</v>
          </cell>
          <cell r="C3025" t="str">
            <v>m</v>
          </cell>
          <cell r="D3025" t="str">
            <v>DNIT 020/2006-ES</v>
          </cell>
        </row>
        <row r="3026">
          <cell r="A3026">
            <v>2003815</v>
          </cell>
          <cell r="B3026" t="str">
            <v>Canaleta de concreto - CAU 05 - seção de 40 x 40 cm - espessura de 10 cm - apoiada em toda a extensão</v>
          </cell>
          <cell r="C3026" t="str">
            <v>m</v>
          </cell>
          <cell r="D3026" t="str">
            <v>DNIT 020/2006-ES</v>
          </cell>
        </row>
        <row r="3027">
          <cell r="A3027">
            <v>2003816</v>
          </cell>
          <cell r="B3027" t="str">
            <v>Canaleta de concreto - CAU 06 - seção de 50 x 50 cm - espessura de 10 cm - apoiada em toda a extensão</v>
          </cell>
          <cell r="C3027" t="str">
            <v>m</v>
          </cell>
          <cell r="D3027" t="str">
            <v>DNIT 020/2006-ES</v>
          </cell>
        </row>
        <row r="3028">
          <cell r="A3028">
            <v>2003817</v>
          </cell>
          <cell r="B3028" t="str">
            <v>Canaleta de concreto - CAU 07 - seção de 60 x 60 cm - espessura de 10 cm - apoiada em toda a extensão</v>
          </cell>
          <cell r="C3028" t="str">
            <v>m</v>
          </cell>
          <cell r="D3028" t="str">
            <v>DNIT 020/2006-ES</v>
          </cell>
        </row>
        <row r="3029">
          <cell r="A3029">
            <v>2003819</v>
          </cell>
          <cell r="B3029" t="str">
            <v>Envelope de brita 15 x 15 cm para tubos enterrados com diâmetro externo de 75 a 110 mm</v>
          </cell>
          <cell r="C3029" t="str">
            <v>m</v>
          </cell>
          <cell r="D3029"/>
        </row>
        <row r="3030">
          <cell r="A3030">
            <v>2003820</v>
          </cell>
          <cell r="B3030" t="str">
            <v>Dreno tipo barbacã - DRB 01 - D = 75 mm em estrutura de contenção de encosta - excluso o tubo de drenagem</v>
          </cell>
          <cell r="C3030" t="str">
            <v>un</v>
          </cell>
          <cell r="D3030" t="str">
            <v>DNIT 017/2006-ES</v>
          </cell>
        </row>
        <row r="3031">
          <cell r="A3031">
            <v>2003821</v>
          </cell>
          <cell r="B3031" t="str">
            <v>Dreno tipo barbacã - DRB 02 - D = 50 mm em estrutura de contenção de encosta - excluso o tubo de drenagem</v>
          </cell>
          <cell r="C3031" t="str">
            <v>un</v>
          </cell>
          <cell r="D3031" t="str">
            <v>DNIT 017/2006-ES</v>
          </cell>
        </row>
        <row r="3032">
          <cell r="A3032">
            <v>2003822</v>
          </cell>
          <cell r="B3032" t="str">
            <v>Assentamento de tubo D = 60 cm PA-1 comercial - junta rígida</v>
          </cell>
          <cell r="C3032" t="str">
            <v>m</v>
          </cell>
          <cell r="D3032" t="str">
            <v>DNIT 023/2006-ES</v>
          </cell>
        </row>
        <row r="3033">
          <cell r="A3033">
            <v>2003823</v>
          </cell>
          <cell r="B3033" t="str">
            <v>Assentamento de tubo D = 60 cm PA-2 comercial - junta rígida</v>
          </cell>
          <cell r="C3033" t="str">
            <v>m</v>
          </cell>
          <cell r="D3033" t="str">
            <v>DNIT 023/2006-ES</v>
          </cell>
        </row>
        <row r="3034">
          <cell r="A3034">
            <v>2003824</v>
          </cell>
          <cell r="B3034" t="str">
            <v>Assentamento de tubo D = 60 cm PA-3 comercial - junta rígida</v>
          </cell>
          <cell r="C3034" t="str">
            <v>m</v>
          </cell>
          <cell r="D3034" t="str">
            <v>DNIT 023/2006-ES</v>
          </cell>
        </row>
        <row r="3035">
          <cell r="A3035">
            <v>2003825</v>
          </cell>
          <cell r="B3035" t="str">
            <v>Assentamento de tubo D = 60 cm PA-4 comercial - junta rígida</v>
          </cell>
          <cell r="C3035" t="str">
            <v>m</v>
          </cell>
          <cell r="D3035" t="str">
            <v>DNIT 023/2006-ES</v>
          </cell>
        </row>
        <row r="3036">
          <cell r="A3036">
            <v>2003826</v>
          </cell>
          <cell r="B3036" t="str">
            <v>Assentamento de tubo D = 80 cm PA-1 comercial - junta rígida</v>
          </cell>
          <cell r="C3036" t="str">
            <v>m</v>
          </cell>
          <cell r="D3036" t="str">
            <v>DNIT 023/2006-ES</v>
          </cell>
        </row>
        <row r="3037">
          <cell r="A3037">
            <v>2003827</v>
          </cell>
          <cell r="B3037" t="str">
            <v>Assentamento de tubo D = 80 cm PA-2 comercial - junta rígida</v>
          </cell>
          <cell r="C3037" t="str">
            <v>m</v>
          </cell>
          <cell r="D3037" t="str">
            <v>DNIT 023/2006-ES</v>
          </cell>
        </row>
        <row r="3038">
          <cell r="A3038">
            <v>2003828</v>
          </cell>
          <cell r="B3038" t="str">
            <v>Assentamento de tubo D = 80 cm PA-3 comercial - junta rígida</v>
          </cell>
          <cell r="C3038" t="str">
            <v>m</v>
          </cell>
          <cell r="D3038" t="str">
            <v>DNIT 023/2006-ES</v>
          </cell>
        </row>
        <row r="3039">
          <cell r="A3039">
            <v>2003829</v>
          </cell>
          <cell r="B3039" t="str">
            <v>Assentamento de tubo D = 80 cm PA-4 comercial - junta rígida</v>
          </cell>
          <cell r="C3039" t="str">
            <v>m</v>
          </cell>
          <cell r="D3039" t="str">
            <v>DNIT 023/2006-ES</v>
          </cell>
        </row>
        <row r="3040">
          <cell r="A3040">
            <v>2003830</v>
          </cell>
          <cell r="B3040" t="str">
            <v>Assentamento de tubo D = 100 cm PA-1 comercial - junta rígida</v>
          </cell>
          <cell r="C3040" t="str">
            <v>m</v>
          </cell>
          <cell r="D3040" t="str">
            <v>DNIT 023/2006-ES</v>
          </cell>
        </row>
        <row r="3041">
          <cell r="A3041">
            <v>2003831</v>
          </cell>
          <cell r="B3041" t="str">
            <v>Assentamento de tubo D = 100 cm PA-2 comercial - junta rígida</v>
          </cell>
          <cell r="C3041" t="str">
            <v>m</v>
          </cell>
          <cell r="D3041" t="str">
            <v>DNIT 023/2006-ES</v>
          </cell>
        </row>
        <row r="3042">
          <cell r="A3042">
            <v>2003832</v>
          </cell>
          <cell r="B3042" t="str">
            <v>Assentamento de tubo D = 100 cm PA-3 comercial - junta rígida</v>
          </cell>
          <cell r="C3042" t="str">
            <v>m</v>
          </cell>
          <cell r="D3042" t="str">
            <v>DNIT 023/2006-ES</v>
          </cell>
        </row>
        <row r="3043">
          <cell r="A3043">
            <v>2003833</v>
          </cell>
          <cell r="B3043" t="str">
            <v>Assentamento de tubo D = 100 cm PA-4 comercial - junta rígida</v>
          </cell>
          <cell r="C3043" t="str">
            <v>m</v>
          </cell>
          <cell r="D3043" t="str">
            <v>DNIT 023/2006-ES</v>
          </cell>
        </row>
        <row r="3044">
          <cell r="A3044">
            <v>2003834</v>
          </cell>
          <cell r="B3044" t="str">
            <v>Assentamento de tubo D = 120 cm PA-1 comercial - junta rígida</v>
          </cell>
          <cell r="C3044" t="str">
            <v>m</v>
          </cell>
          <cell r="D3044" t="str">
            <v>DNIT 023/2006-ES</v>
          </cell>
        </row>
        <row r="3045">
          <cell r="A3045">
            <v>2003835</v>
          </cell>
          <cell r="B3045" t="str">
            <v>Assentamento de tubo D = 120 cm PA-2 comercial - junta rígida</v>
          </cell>
          <cell r="C3045" t="str">
            <v>m</v>
          </cell>
          <cell r="D3045" t="str">
            <v>DNIT 023/2006-ES</v>
          </cell>
        </row>
        <row r="3046">
          <cell r="A3046">
            <v>2003836</v>
          </cell>
          <cell r="B3046" t="str">
            <v>Assentamento de tubo D = 120 cm PA-3 comercial - junta rígida</v>
          </cell>
          <cell r="C3046" t="str">
            <v>m</v>
          </cell>
          <cell r="D3046" t="str">
            <v>DNIT 023/2006-ES</v>
          </cell>
        </row>
        <row r="3047">
          <cell r="A3047">
            <v>2003837</v>
          </cell>
          <cell r="B3047" t="str">
            <v>Assentamento de tubo D = 120 cm PA-4 comercial - junta rígida</v>
          </cell>
          <cell r="C3047" t="str">
            <v>m</v>
          </cell>
          <cell r="D3047" t="str">
            <v>DNIT 023/2006-ES</v>
          </cell>
        </row>
        <row r="3048">
          <cell r="A3048">
            <v>2003838</v>
          </cell>
          <cell r="B3048" t="str">
            <v>Assentamento de tubo D = 150 cm PA-1 comercial - junta rígida</v>
          </cell>
          <cell r="C3048" t="str">
            <v>m</v>
          </cell>
          <cell r="D3048" t="str">
            <v>DNIT 023/2006-ES</v>
          </cell>
        </row>
        <row r="3049">
          <cell r="A3049">
            <v>2003839</v>
          </cell>
          <cell r="B3049" t="str">
            <v>Assentamento de tubo D = 150 cm PA-2 comercial - junta rígida</v>
          </cell>
          <cell r="C3049" t="str">
            <v>m</v>
          </cell>
          <cell r="D3049" t="str">
            <v>DNIT 023/2006-ES</v>
          </cell>
        </row>
        <row r="3050">
          <cell r="A3050">
            <v>2003840</v>
          </cell>
          <cell r="B3050" t="str">
            <v>Assentamento de tubo D = 150 cm PA-3 comercial - junta rígida</v>
          </cell>
          <cell r="C3050" t="str">
            <v>m</v>
          </cell>
          <cell r="D3050" t="str">
            <v>DNIT 023/2006-ES</v>
          </cell>
        </row>
        <row r="3051">
          <cell r="A3051">
            <v>2003841</v>
          </cell>
          <cell r="B3051" t="str">
            <v>Assentamento de tubo D = 150 cm PA-4 comercial - junta rígida</v>
          </cell>
          <cell r="C3051" t="str">
            <v>m</v>
          </cell>
          <cell r="D3051" t="str">
            <v>DNIT 023/2006-ES</v>
          </cell>
        </row>
        <row r="3052">
          <cell r="A3052">
            <v>2003842</v>
          </cell>
          <cell r="B3052" t="str">
            <v>Enchimento de junta de concreto com argamassa asfáltica de densidade 1.700 kg/m³ - espessura de 1 cm</v>
          </cell>
          <cell r="C3052" t="str">
            <v>kg</v>
          </cell>
          <cell r="D3052" t="str">
            <v>DNIT 092/2006-ES</v>
          </cell>
        </row>
        <row r="3053">
          <cell r="A3053">
            <v>2003843</v>
          </cell>
          <cell r="B3053" t="str">
            <v>Dreno longitudinal profundo em tubo de concreto D = 40 cm em vala de 110 x 100 cm com brita envolta em geotextil</v>
          </cell>
          <cell r="C3053" t="str">
            <v>m</v>
          </cell>
          <cell r="D3053" t="str">
            <v>DNIT 015/2006-ES</v>
          </cell>
        </row>
        <row r="3054">
          <cell r="A3054">
            <v>2003844</v>
          </cell>
          <cell r="B3054" t="str">
            <v>Lastro de areia comercial - espalhamento mecânico</v>
          </cell>
          <cell r="C3054" t="str">
            <v>m³</v>
          </cell>
          <cell r="D3054"/>
        </row>
        <row r="3055">
          <cell r="A3055">
            <v>2003849</v>
          </cell>
          <cell r="B3055" t="str">
            <v>Lastro de brita produzida</v>
          </cell>
          <cell r="C3055" t="str">
            <v>m³</v>
          </cell>
          <cell r="D3055"/>
        </row>
        <row r="3056">
          <cell r="A3056">
            <v>2003850</v>
          </cell>
          <cell r="B3056" t="str">
            <v>Lastro de brita comercial</v>
          </cell>
          <cell r="C3056" t="str">
            <v>m³</v>
          </cell>
          <cell r="D3056"/>
        </row>
        <row r="3057">
          <cell r="A3057">
            <v>2003851</v>
          </cell>
          <cell r="B3057" t="str">
            <v>Assentamento de tubo D = 40 cm perfurado - junta rígida - areia e brita comerciais</v>
          </cell>
          <cell r="C3057" t="str">
            <v>m</v>
          </cell>
          <cell r="D3057" t="str">
            <v>DNIT 015/2006-ES</v>
          </cell>
        </row>
        <row r="3058">
          <cell r="A3058">
            <v>2003852</v>
          </cell>
          <cell r="B3058" t="str">
            <v>Concreto poroso para tubos de drenagem - areia extraída e brita produzida</v>
          </cell>
          <cell r="C3058" t="str">
            <v>m³</v>
          </cell>
          <cell r="D3058"/>
        </row>
        <row r="3059">
          <cell r="A3059">
            <v>2003853</v>
          </cell>
          <cell r="B3059" t="str">
            <v>Concreto poroso para tubos de drenagem - areia e brita comerciais</v>
          </cell>
          <cell r="C3059" t="str">
            <v>m³</v>
          </cell>
          <cell r="D3059"/>
        </row>
        <row r="3060">
          <cell r="A3060">
            <v>2003854</v>
          </cell>
          <cell r="B3060" t="str">
            <v>Camada drenante para proteção de muros de contenção - areia comercial</v>
          </cell>
          <cell r="C3060" t="str">
            <v>m³</v>
          </cell>
          <cell r="D3060"/>
        </row>
        <row r="3061">
          <cell r="A3061">
            <v>2003855</v>
          </cell>
          <cell r="B3061" t="str">
            <v>Camada drenante para proteção de muros de contenção - areia extraída</v>
          </cell>
          <cell r="C3061" t="str">
            <v>m³</v>
          </cell>
          <cell r="D3061"/>
        </row>
        <row r="3062">
          <cell r="A3062">
            <v>2003856</v>
          </cell>
          <cell r="B3062" t="str">
            <v>Camada drenante para proteção de muros de contenção - brita comercial</v>
          </cell>
          <cell r="C3062" t="str">
            <v>m³</v>
          </cell>
          <cell r="D3062"/>
        </row>
        <row r="3063">
          <cell r="A3063">
            <v>2003857</v>
          </cell>
          <cell r="B3063" t="str">
            <v>Camada drenante para proteção de muros de contenção - brita produzida</v>
          </cell>
          <cell r="C3063" t="str">
            <v>m³</v>
          </cell>
          <cell r="D3063"/>
        </row>
        <row r="3064">
          <cell r="A3064">
            <v>2003858</v>
          </cell>
          <cell r="B3064" t="str">
            <v>Lastro de areia extraída com espalhamento mecânico</v>
          </cell>
          <cell r="C3064" t="str">
            <v>m³</v>
          </cell>
          <cell r="D3064"/>
        </row>
        <row r="3065">
          <cell r="A3065">
            <v>2003859</v>
          </cell>
          <cell r="B3065" t="str">
            <v>Colchão drenante com espalhamento e compactação mecânicos - brita produzida</v>
          </cell>
          <cell r="C3065" t="str">
            <v>m³</v>
          </cell>
          <cell r="D3065"/>
        </row>
        <row r="3066">
          <cell r="A3066">
            <v>2003861</v>
          </cell>
          <cell r="B3066" t="str">
            <v>Coluna drenante D = 20 cm - areia comercial</v>
          </cell>
          <cell r="C3066" t="str">
            <v>m</v>
          </cell>
          <cell r="D3066"/>
        </row>
        <row r="3067">
          <cell r="A3067">
            <v>2003862</v>
          </cell>
          <cell r="B3067" t="str">
            <v>Coluna drenante D = 20 cm - areia extraída</v>
          </cell>
          <cell r="C3067" t="str">
            <v>m</v>
          </cell>
          <cell r="D3067"/>
        </row>
        <row r="3068">
          <cell r="A3068">
            <v>2003863</v>
          </cell>
          <cell r="B3068" t="str">
            <v>Esgotamento de dreno horizontal profundo a vácuo</v>
          </cell>
          <cell r="C3068" t="str">
            <v>h</v>
          </cell>
          <cell r="D3068"/>
        </row>
        <row r="3069">
          <cell r="A3069">
            <v>2003864</v>
          </cell>
          <cell r="B3069" t="str">
            <v>Esgotamento de água com bomba submersa</v>
          </cell>
          <cell r="C3069" t="str">
            <v>h</v>
          </cell>
          <cell r="D3069"/>
        </row>
        <row r="3070">
          <cell r="A3070">
            <v>2003865</v>
          </cell>
          <cell r="B3070" t="str">
            <v>Dreno sub-horizontal - DSH 01 - material de 2ª categoria</v>
          </cell>
          <cell r="C3070" t="str">
            <v>m</v>
          </cell>
          <cell r="D3070" t="str">
            <v>DNIT 017/2006-ES</v>
          </cell>
        </row>
        <row r="3071">
          <cell r="A3071">
            <v>2003866</v>
          </cell>
          <cell r="B3071" t="str">
            <v>Aplicação de geotextil não-tecido agulhado RT 14</v>
          </cell>
          <cell r="C3071" t="str">
            <v>m²</v>
          </cell>
          <cell r="D3071"/>
        </row>
        <row r="3072">
          <cell r="A3072">
            <v>2003867</v>
          </cell>
          <cell r="B3072" t="str">
            <v>Aplicação de geotextil não-tecido agulhado RT 31</v>
          </cell>
          <cell r="C3072" t="str">
            <v>m²</v>
          </cell>
          <cell r="D3072"/>
        </row>
        <row r="3073">
          <cell r="A3073">
            <v>2003868</v>
          </cell>
          <cell r="B3073" t="str">
            <v>Lastro de pedra de mão ou rachão lançamento manual</v>
          </cell>
          <cell r="C3073" t="str">
            <v>m³</v>
          </cell>
          <cell r="D3073"/>
        </row>
        <row r="3074">
          <cell r="A3074">
            <v>2003869</v>
          </cell>
          <cell r="B3074" t="str">
            <v>Assentamento de tubo D = 50 cm PA-1 comercial - junta rígida</v>
          </cell>
          <cell r="C3074" t="str">
            <v>m</v>
          </cell>
          <cell r="D3074" t="str">
            <v>DNIT 030/2004-ES</v>
          </cell>
        </row>
        <row r="3075">
          <cell r="A3075">
            <v>2003870</v>
          </cell>
          <cell r="B3075" t="str">
            <v>Assentamento de tubo D = 50 cm PA-2 comercial - junta rígida</v>
          </cell>
          <cell r="C3075" t="str">
            <v>m</v>
          </cell>
          <cell r="D3075" t="str">
            <v>DNIT 030/2004-ES</v>
          </cell>
        </row>
        <row r="3076">
          <cell r="A3076">
            <v>2003871</v>
          </cell>
          <cell r="B3076" t="str">
            <v>Assentamento de tubo D = 50 cm PA-3 comercial - junta rígida</v>
          </cell>
          <cell r="C3076" t="str">
            <v>m</v>
          </cell>
          <cell r="D3076" t="str">
            <v>DNIT 030/2004-ES</v>
          </cell>
        </row>
        <row r="3077">
          <cell r="A3077">
            <v>2003872</v>
          </cell>
          <cell r="B3077" t="str">
            <v>Assentamento de tubo D = 50 cm PA-4 comercial - junta rígida</v>
          </cell>
          <cell r="C3077" t="str">
            <v>m</v>
          </cell>
          <cell r="D3077" t="str">
            <v>DNIT 030/2004-ES</v>
          </cell>
        </row>
        <row r="3078">
          <cell r="A3078">
            <v>2003873</v>
          </cell>
          <cell r="B3078" t="str">
            <v>Assentamento de tubo moldado na obra D = 60 cm PA-1 - junta rígida - areia extraída e brita produzida</v>
          </cell>
          <cell r="C3078" t="str">
            <v>m</v>
          </cell>
          <cell r="D3078" t="str">
            <v>DNIT 030/2004-ES</v>
          </cell>
        </row>
        <row r="3079">
          <cell r="A3079">
            <v>2003874</v>
          </cell>
          <cell r="B3079" t="str">
            <v>Assentamento de tubo moldado na obra D = 60 cm PA-2 - junta rígida - areia extraída e brita produzida</v>
          </cell>
          <cell r="C3079" t="str">
            <v>m</v>
          </cell>
          <cell r="D3079" t="str">
            <v>DNIT 030/2004-ES</v>
          </cell>
        </row>
        <row r="3080">
          <cell r="A3080">
            <v>2003875</v>
          </cell>
          <cell r="B3080" t="str">
            <v>Assentamento de tubo moldado na obra D = 60 cm PA-3 - junta rígida - areia extraída e brita produzida</v>
          </cell>
          <cell r="C3080" t="str">
            <v>m</v>
          </cell>
          <cell r="D3080" t="str">
            <v>DNIT 030/2004-ES</v>
          </cell>
        </row>
        <row r="3081">
          <cell r="A3081">
            <v>2003876</v>
          </cell>
          <cell r="B3081" t="str">
            <v>Assentamento de tubo moldado na obra D = 60 cm PA-4 - junta rígida - areia extraída e brita produzida</v>
          </cell>
          <cell r="C3081" t="str">
            <v>m</v>
          </cell>
          <cell r="D3081" t="str">
            <v>DNIT 030/2004-ES</v>
          </cell>
        </row>
        <row r="3082">
          <cell r="A3082">
            <v>2003877</v>
          </cell>
          <cell r="B3082" t="str">
            <v>Assentamento de tubo moldado na obra D = 80 cm PA-1 - junta rígida - areia extraída e brita produzida</v>
          </cell>
          <cell r="C3082" t="str">
            <v>m</v>
          </cell>
          <cell r="D3082" t="str">
            <v>DNIT 030/2004-ES</v>
          </cell>
        </row>
        <row r="3083">
          <cell r="A3083">
            <v>2003878</v>
          </cell>
          <cell r="B3083" t="str">
            <v>Assentamento de tubo moldado na obra D = 80 cm PA-2 - junta rígida - areia extraída e brita produzida</v>
          </cell>
          <cell r="C3083" t="str">
            <v>m</v>
          </cell>
          <cell r="D3083" t="str">
            <v>DNIT 030/2004-ES</v>
          </cell>
        </row>
        <row r="3084">
          <cell r="A3084">
            <v>2003879</v>
          </cell>
          <cell r="B3084" t="str">
            <v>Assentamento de tubo moldado na obra D = 80 cm PA-3 - junta rígida - areia extraída e brita produzida</v>
          </cell>
          <cell r="C3084" t="str">
            <v>m</v>
          </cell>
          <cell r="D3084" t="str">
            <v>DNIT 030/2004-ES</v>
          </cell>
        </row>
        <row r="3085">
          <cell r="A3085">
            <v>2003880</v>
          </cell>
          <cell r="B3085" t="str">
            <v>Assentamento de tubo moldado na obra D = 80 cm PA-4 - junta rígida - areia extraída e brita produzida</v>
          </cell>
          <cell r="C3085" t="str">
            <v>m</v>
          </cell>
          <cell r="D3085" t="str">
            <v>DNIT 030/2004-ES</v>
          </cell>
        </row>
        <row r="3086">
          <cell r="A3086">
            <v>2003881</v>
          </cell>
          <cell r="B3086" t="str">
            <v>Assentamento de tubo moldado na obra D = 100 cm PA-1 - junta rígida - areia extraída e brita produzida</v>
          </cell>
          <cell r="C3086" t="str">
            <v>m</v>
          </cell>
          <cell r="D3086" t="str">
            <v>DNIT 030/2004-ES</v>
          </cell>
        </row>
        <row r="3087">
          <cell r="A3087">
            <v>2003882</v>
          </cell>
          <cell r="B3087" t="str">
            <v>Assentamento de tubo moldado na obra D = 100 cm PA-2 - junta rígida - areia extraída e brita produzida</v>
          </cell>
          <cell r="C3087" t="str">
            <v>m</v>
          </cell>
          <cell r="D3087" t="str">
            <v>DNIT 030/2004-ES</v>
          </cell>
        </row>
        <row r="3088">
          <cell r="A3088">
            <v>2003883</v>
          </cell>
          <cell r="B3088" t="str">
            <v>Assentamento de tubo moldado na obra D = 100 cm PA-3 - junta rígida - areia extraída e brita produzida</v>
          </cell>
          <cell r="C3088" t="str">
            <v>m</v>
          </cell>
          <cell r="D3088" t="str">
            <v>DNIT 030/2004-ES</v>
          </cell>
        </row>
        <row r="3089">
          <cell r="A3089">
            <v>2003884</v>
          </cell>
          <cell r="B3089" t="str">
            <v>Assentamento de tubo moldado na obra D = 100 cm PA-4 - junta rígida - areia extraída e brita produzida</v>
          </cell>
          <cell r="C3089" t="str">
            <v>m</v>
          </cell>
          <cell r="D3089" t="str">
            <v>DNIT 030/2004-ES</v>
          </cell>
        </row>
        <row r="3090">
          <cell r="A3090">
            <v>2003885</v>
          </cell>
          <cell r="B3090" t="str">
            <v>Assentamento de tubo moldado na obra D = 120 cm PA-1 - junta rígida - areia extraída e brita produzida</v>
          </cell>
          <cell r="C3090" t="str">
            <v>m</v>
          </cell>
          <cell r="D3090" t="str">
            <v>DNIT 030/2004-ES</v>
          </cell>
        </row>
        <row r="3091">
          <cell r="A3091">
            <v>2003886</v>
          </cell>
          <cell r="B3091" t="str">
            <v>Assentamento de tubo moldado na obra D = 120 cm PA-2 - junta rígida - areia extraída e brita produzida</v>
          </cell>
          <cell r="C3091" t="str">
            <v>m</v>
          </cell>
          <cell r="D3091" t="str">
            <v>DNIT 030/2004-ES</v>
          </cell>
        </row>
        <row r="3092">
          <cell r="A3092">
            <v>2003887</v>
          </cell>
          <cell r="B3092" t="str">
            <v>Assentamento de tubo moldado na obra D = 120 cm PA-3 - junta rígida - areia extraída e brita produzida</v>
          </cell>
          <cell r="C3092" t="str">
            <v>m</v>
          </cell>
          <cell r="D3092" t="str">
            <v>DNIT 030/2004-ES</v>
          </cell>
        </row>
        <row r="3093">
          <cell r="A3093">
            <v>2003888</v>
          </cell>
          <cell r="B3093" t="str">
            <v>Assentamento de tubo moldado na obra D = 120 cm PA-4 - junta rígida - areia extraída e brita produzida</v>
          </cell>
          <cell r="C3093" t="str">
            <v>m</v>
          </cell>
          <cell r="D3093" t="str">
            <v>DNIT 030/2004-ES</v>
          </cell>
        </row>
        <row r="3094">
          <cell r="A3094">
            <v>2003889</v>
          </cell>
          <cell r="B3094" t="str">
            <v>Assentamento de tubo moldado na obra D = 150 cm PA-1 - junta rígida - areia extraída e brita produzida</v>
          </cell>
          <cell r="C3094" t="str">
            <v>m</v>
          </cell>
          <cell r="D3094" t="str">
            <v>DNIT 030/2004-ES</v>
          </cell>
        </row>
        <row r="3095">
          <cell r="A3095">
            <v>2003890</v>
          </cell>
          <cell r="B3095" t="str">
            <v>Assentamento de tubo moldado na obra D = 150 cm PA-2 - junta rígida - areia extraída e brita produzida</v>
          </cell>
          <cell r="C3095" t="str">
            <v>m</v>
          </cell>
          <cell r="D3095" t="str">
            <v>DNIT 030/2004-ES</v>
          </cell>
        </row>
        <row r="3096">
          <cell r="A3096">
            <v>2003891</v>
          </cell>
          <cell r="B3096" t="str">
            <v>Assentamento de tubo moldado na obra D = 150 cm PA-3 - junta rígida - areia extraída e brita produzida</v>
          </cell>
          <cell r="C3096" t="str">
            <v>m</v>
          </cell>
          <cell r="D3096" t="str">
            <v>DNIT 030/2004-ES</v>
          </cell>
        </row>
        <row r="3097">
          <cell r="A3097">
            <v>2003892</v>
          </cell>
          <cell r="B3097" t="str">
            <v>Assentamento de tubo moldado na obra D = 150 cm PA-4 - junta rígida - areia extraída e brita produzida</v>
          </cell>
          <cell r="C3097" t="str">
            <v>m</v>
          </cell>
          <cell r="D3097" t="str">
            <v>DNIT 030/2004-ES</v>
          </cell>
        </row>
        <row r="3098">
          <cell r="A3098">
            <v>2003893</v>
          </cell>
          <cell r="B3098" t="str">
            <v>Dissipador de energia - DER 03 - areia extraída e pedra de mão produzida</v>
          </cell>
          <cell r="C3098" t="str">
            <v>un</v>
          </cell>
          <cell r="D3098" t="str">
            <v>DNIT 022/2006-ES</v>
          </cell>
        </row>
        <row r="3099">
          <cell r="A3099">
            <v>2003894</v>
          </cell>
          <cell r="B3099" t="str">
            <v>Dissipador de energia - DER 03 - areia e pedra de mão comerciais</v>
          </cell>
          <cell r="C3099" t="str">
            <v>un</v>
          </cell>
          <cell r="D3099" t="str">
            <v>DNIT 022/2006-ES</v>
          </cell>
        </row>
        <row r="3100">
          <cell r="A3100">
            <v>2003895</v>
          </cell>
          <cell r="B3100" t="str">
            <v>Dissipador de energia - DER 04 - areia extraída e pedra de mão produzida</v>
          </cell>
          <cell r="C3100" t="str">
            <v>un</v>
          </cell>
          <cell r="D3100" t="str">
            <v>DNIT 022/2006-ES</v>
          </cell>
        </row>
        <row r="3101">
          <cell r="A3101">
            <v>2003896</v>
          </cell>
          <cell r="B3101" t="str">
            <v>Dissipador de energia - DER 04 - areia e pedra de mão comerciais</v>
          </cell>
          <cell r="C3101" t="str">
            <v>un</v>
          </cell>
          <cell r="D3101" t="str">
            <v>DNIT 022/2006-ES</v>
          </cell>
        </row>
        <row r="3102">
          <cell r="A3102">
            <v>2003897</v>
          </cell>
          <cell r="B3102" t="str">
            <v>Dissipador de energia - DER 05 - areia extraída e pedra de mão produzida</v>
          </cell>
          <cell r="C3102" t="str">
            <v>un</v>
          </cell>
          <cell r="D3102" t="str">
            <v>DNIT 022/2006-ES</v>
          </cell>
        </row>
        <row r="3103">
          <cell r="A3103">
            <v>2003898</v>
          </cell>
          <cell r="B3103" t="str">
            <v>Dissipador de energia - DER 05 - areia e pedra de mão comerciais</v>
          </cell>
          <cell r="C3103" t="str">
            <v>un</v>
          </cell>
          <cell r="D3103" t="str">
            <v>DNIT 022/2006-ES</v>
          </cell>
        </row>
        <row r="3104">
          <cell r="A3104">
            <v>2003899</v>
          </cell>
          <cell r="B3104" t="str">
            <v>Dissipador de energia - DER 06 - areia extraída e pedra de mão produzida</v>
          </cell>
          <cell r="C3104" t="str">
            <v>un</v>
          </cell>
          <cell r="D3104" t="str">
            <v>DNIT 022/2006-ES</v>
          </cell>
        </row>
        <row r="3105">
          <cell r="A3105">
            <v>2003900</v>
          </cell>
          <cell r="B3105" t="str">
            <v>Dissipador de energia - DER 06 - areia e pedra de mão comerciais</v>
          </cell>
          <cell r="C3105" t="str">
            <v>un</v>
          </cell>
          <cell r="D3105" t="str">
            <v>DNIT 022/2006-ES</v>
          </cell>
        </row>
        <row r="3106">
          <cell r="A3106">
            <v>2003901</v>
          </cell>
          <cell r="B3106" t="str">
            <v>Dissipador de energia - DER 07 - areia extraída e pedra de mão produzida</v>
          </cell>
          <cell r="C3106" t="str">
            <v>un</v>
          </cell>
          <cell r="D3106" t="str">
            <v>DNIT 022/2006-ES</v>
          </cell>
        </row>
        <row r="3107">
          <cell r="A3107">
            <v>2003902</v>
          </cell>
          <cell r="B3107" t="str">
            <v>Dissipador de energia - DER 07 - areia e pedra de mão comerciais</v>
          </cell>
          <cell r="C3107" t="str">
            <v>un</v>
          </cell>
          <cell r="D3107" t="str">
            <v>DNIT 022/2006-ES</v>
          </cell>
        </row>
        <row r="3108">
          <cell r="A3108">
            <v>2003903</v>
          </cell>
          <cell r="B3108" t="str">
            <v>Dissipador de energia - DER 08 - areia extraída e pedra de mão produzida</v>
          </cell>
          <cell r="C3108" t="str">
            <v>un</v>
          </cell>
          <cell r="D3108" t="str">
            <v>DNIT 022/2006-ES</v>
          </cell>
        </row>
        <row r="3109">
          <cell r="A3109">
            <v>2003904</v>
          </cell>
          <cell r="B3109" t="str">
            <v>Dissipador de energia - DER 08 - areia e pedra de mão comerciais</v>
          </cell>
          <cell r="C3109" t="str">
            <v>un</v>
          </cell>
          <cell r="D3109" t="str">
            <v>DNIT 022/2006-ES</v>
          </cell>
        </row>
        <row r="3110">
          <cell r="A3110">
            <v>2003905</v>
          </cell>
          <cell r="B3110" t="str">
            <v>Dissipador de energia - DER 09 - areia extraída e pedra de mão produzida</v>
          </cell>
          <cell r="C3110" t="str">
            <v>un</v>
          </cell>
          <cell r="D3110" t="str">
            <v>DNIT 022/2006-ES</v>
          </cell>
        </row>
        <row r="3111">
          <cell r="A3111">
            <v>2003906</v>
          </cell>
          <cell r="B3111" t="str">
            <v>Dissipador de energia - DER 09 - areia e pedra de mão comerciais</v>
          </cell>
          <cell r="C3111" t="str">
            <v>un</v>
          </cell>
          <cell r="D3111" t="str">
            <v>DNIT 022/2006-ES</v>
          </cell>
        </row>
        <row r="3112">
          <cell r="A3112">
            <v>2003907</v>
          </cell>
          <cell r="B3112" t="str">
            <v>Dissipador de energia - DER 10 - areia extraída e pedra de mão produzida</v>
          </cell>
          <cell r="C3112" t="str">
            <v>un</v>
          </cell>
          <cell r="D3112" t="str">
            <v>DNIT 022/2006-ES</v>
          </cell>
        </row>
        <row r="3113">
          <cell r="A3113">
            <v>2003908</v>
          </cell>
          <cell r="B3113" t="str">
            <v>Dissipador de energia - DER 10 - areia e pedra de mão comerciais</v>
          </cell>
          <cell r="C3113" t="str">
            <v>un</v>
          </cell>
          <cell r="D3113" t="str">
            <v>DNIT 022/2006-ES</v>
          </cell>
        </row>
        <row r="3114">
          <cell r="A3114">
            <v>2003909</v>
          </cell>
          <cell r="B3114" t="str">
            <v>Dissipador de energia - DER 11 - areia extraída e pedra de mão produzida</v>
          </cell>
          <cell r="C3114" t="str">
            <v>un</v>
          </cell>
          <cell r="D3114" t="str">
            <v>DNIT 022/2006-ES</v>
          </cell>
        </row>
        <row r="3115">
          <cell r="A3115">
            <v>2003910</v>
          </cell>
          <cell r="B3115" t="str">
            <v>Dissipador de energia - DER 11 - areia e pedra de mão comerciais</v>
          </cell>
          <cell r="C3115" t="str">
            <v>un</v>
          </cell>
          <cell r="D3115" t="str">
            <v>DNIT 022/2006-ES</v>
          </cell>
        </row>
        <row r="3116">
          <cell r="A3116">
            <v>2003911</v>
          </cell>
          <cell r="B3116" t="str">
            <v>Dissipador de energia - DER 12 - areia e pedra de mão comerciais</v>
          </cell>
          <cell r="C3116" t="str">
            <v>un</v>
          </cell>
          <cell r="D3116" t="str">
            <v>DNIT 022/2006-ES</v>
          </cell>
        </row>
        <row r="3117">
          <cell r="A3117">
            <v>2003912</v>
          </cell>
          <cell r="B3117" t="str">
            <v>Dissipador de energia - DER 13 - areia extraída e pedra de mão produzida</v>
          </cell>
          <cell r="C3117" t="str">
            <v>un</v>
          </cell>
          <cell r="D3117" t="str">
            <v>DNIT 022/2006-ES</v>
          </cell>
        </row>
        <row r="3118">
          <cell r="A3118">
            <v>2003913</v>
          </cell>
          <cell r="B3118" t="str">
            <v>Dissipador de energia - DER 13 - areia e pedra de mão comerciais</v>
          </cell>
          <cell r="C3118" t="str">
            <v>un</v>
          </cell>
          <cell r="D3118" t="str">
            <v>DNIT 022/2006-ES</v>
          </cell>
        </row>
        <row r="3119">
          <cell r="A3119">
            <v>2003914</v>
          </cell>
          <cell r="B3119" t="str">
            <v>Dreno longitudinal profundo para corte em rocha - DPR 01 - tubo de concreto perfurado e brita produzida</v>
          </cell>
          <cell r="C3119" t="str">
            <v>m</v>
          </cell>
          <cell r="D3119" t="str">
            <v>DNIT 015/2006-ES</v>
          </cell>
        </row>
        <row r="3120">
          <cell r="A3120">
            <v>2003915</v>
          </cell>
          <cell r="B3120" t="str">
            <v>Dreno longitudinal profundo para corte em rocha - DPR 01 - tubo de concreto perfurado e brita comercial</v>
          </cell>
          <cell r="C3120" t="str">
            <v>m</v>
          </cell>
          <cell r="D3120" t="str">
            <v>DNIT 015/2006-ES</v>
          </cell>
        </row>
        <row r="3121">
          <cell r="A3121">
            <v>2003916</v>
          </cell>
          <cell r="B3121" t="str">
            <v>Dreno longitudinal profundo para corte em rocha - DPR 02 - tubo de concreto perfurado e brita produzida</v>
          </cell>
          <cell r="C3121" t="str">
            <v>m</v>
          </cell>
          <cell r="D3121" t="str">
            <v>DNIT 015/2006-ES</v>
          </cell>
        </row>
        <row r="3122">
          <cell r="A3122">
            <v>2003917</v>
          </cell>
          <cell r="B3122" t="str">
            <v>Dreno longitudinal profundo para corte em rocha - DPR 02 - tubo de concreto perfurado e brita comercial</v>
          </cell>
          <cell r="C3122" t="str">
            <v>m</v>
          </cell>
          <cell r="D3122" t="str">
            <v>DNIT 015/2006-ES</v>
          </cell>
        </row>
        <row r="3123">
          <cell r="A3123">
            <v>2003918</v>
          </cell>
          <cell r="B3123" t="str">
            <v>Boca de saída para dreno longitudinal profundo - BSD 01 - tubo de PEAD - areia extraída e brita produzida</v>
          </cell>
          <cell r="C3123" t="str">
            <v>un</v>
          </cell>
          <cell r="D3123" t="str">
            <v>DNIT 015/2006-ES</v>
          </cell>
        </row>
        <row r="3124">
          <cell r="A3124">
            <v>2003919</v>
          </cell>
          <cell r="B3124" t="str">
            <v>Boca de saída para dreno longitudinal profundo - BSD 01 - tubo de PEAD - areia e brita comerciais</v>
          </cell>
          <cell r="C3124" t="str">
            <v>un</v>
          </cell>
          <cell r="D3124" t="str">
            <v>DNIT 015/2006-ES</v>
          </cell>
        </row>
        <row r="3125">
          <cell r="A3125">
            <v>2003920</v>
          </cell>
          <cell r="B3125" t="str">
            <v>Boca de saída para dreno longitudinal profundo - BSD 02 - tubo de PEAD - areia extraída e brita produzida</v>
          </cell>
          <cell r="C3125" t="str">
            <v>un</v>
          </cell>
          <cell r="D3125" t="str">
            <v>DNIT 015/2006-ES</v>
          </cell>
        </row>
        <row r="3126">
          <cell r="A3126">
            <v>2003921</v>
          </cell>
          <cell r="B3126" t="str">
            <v>Boca de saída para dreno longitudinal profundo - BSD 02 - tubo de PEAD - areia e brita comerciais</v>
          </cell>
          <cell r="C3126" t="str">
            <v>un</v>
          </cell>
          <cell r="D3126" t="str">
            <v>DNIT 015/2006-ES</v>
          </cell>
        </row>
        <row r="3127">
          <cell r="A3127">
            <v>2003922</v>
          </cell>
          <cell r="B3127" t="str">
            <v>Dreno sub-superficial - DSS 01 - tubo de concreto perfurado e areia extraída</v>
          </cell>
          <cell r="C3127" t="str">
            <v>m</v>
          </cell>
          <cell r="D3127" t="str">
            <v>DNIT 016/2006-ES</v>
          </cell>
        </row>
        <row r="3128">
          <cell r="A3128">
            <v>2003923</v>
          </cell>
          <cell r="B3128" t="str">
            <v>Dreno sub-superficial - DSS 01 - tubo de concreto perfurado e areia comercial</v>
          </cell>
          <cell r="C3128" t="str">
            <v>m</v>
          </cell>
          <cell r="D3128" t="str">
            <v>DNIT 016/2006-ES</v>
          </cell>
        </row>
        <row r="3129">
          <cell r="A3129">
            <v>2003924</v>
          </cell>
          <cell r="B3129" t="str">
            <v>Dreno sub-superficial - DSS 04 - tubo de concreto perfurado e brita produzida</v>
          </cell>
          <cell r="C3129" t="str">
            <v>m</v>
          </cell>
          <cell r="D3129" t="str">
            <v>DNIT 016/2006-ES</v>
          </cell>
        </row>
        <row r="3130">
          <cell r="A3130">
            <v>2003925</v>
          </cell>
          <cell r="B3130" t="str">
            <v>Dreno sub-superficial - DSS 04 - tubo de concreto perfurado e brita comercial</v>
          </cell>
          <cell r="C3130" t="str">
            <v>m</v>
          </cell>
          <cell r="D3130" t="str">
            <v>DNIT 016/2006-ES</v>
          </cell>
        </row>
        <row r="3131">
          <cell r="A3131">
            <v>2003926</v>
          </cell>
          <cell r="B3131" t="str">
            <v>Boca de saída para dreno sub-horizontal em material de 2ª categoria - BSD 04 - areia extraída e brita produzida</v>
          </cell>
          <cell r="C3131" t="str">
            <v>un</v>
          </cell>
          <cell r="D3131" t="str">
            <v>DNIT 016/2006-ES</v>
          </cell>
        </row>
        <row r="3132">
          <cell r="A3132">
            <v>2003927</v>
          </cell>
          <cell r="B3132" t="str">
            <v>Boca de saída para dreno sub-horizontal em material de 2ª categoria - BSD 04 - areia e brita comerciais</v>
          </cell>
          <cell r="C3132" t="str">
            <v>un</v>
          </cell>
          <cell r="D3132" t="str">
            <v>DNIT 016/2006-ES</v>
          </cell>
        </row>
        <row r="3133">
          <cell r="A3133">
            <v>2003928</v>
          </cell>
          <cell r="B3133" t="str">
            <v>Valeta de proteção de cortes sem revestimento - VPC 05</v>
          </cell>
          <cell r="C3133" t="str">
            <v>m</v>
          </cell>
          <cell r="D3133" t="str">
            <v>DNIT 018/2006-ES</v>
          </cell>
        </row>
        <row r="3134">
          <cell r="A3134">
            <v>2003929</v>
          </cell>
          <cell r="B3134" t="str">
            <v>Valeta de proteção de cortes sem revestimento - VPC 06</v>
          </cell>
          <cell r="C3134" t="str">
            <v>m</v>
          </cell>
          <cell r="D3134" t="str">
            <v>DNIT 018/2006-ES</v>
          </cell>
        </row>
        <row r="3135">
          <cell r="A3135">
            <v>2003930</v>
          </cell>
          <cell r="B3135" t="str">
            <v>Valeta de proteção de aterros com revestimento vegetal - VPA 05</v>
          </cell>
          <cell r="C3135" t="str">
            <v>m</v>
          </cell>
          <cell r="D3135" t="str">
            <v>DNIT 018/2006-ES</v>
          </cell>
        </row>
        <row r="3136">
          <cell r="A3136">
            <v>2003931</v>
          </cell>
          <cell r="B3136" t="str">
            <v>Valeta de proteção de aterros com revestimento vegetal - VPA 06</v>
          </cell>
          <cell r="C3136" t="str">
            <v>m</v>
          </cell>
          <cell r="D3136" t="str">
            <v>DNIT 018/2006-ES</v>
          </cell>
        </row>
        <row r="3137">
          <cell r="A3137">
            <v>2003932</v>
          </cell>
          <cell r="B3137" t="str">
            <v>Sarjeta trapezoidal sem revestimento - SZT 01</v>
          </cell>
          <cell r="C3137" t="str">
            <v>m</v>
          </cell>
          <cell r="D3137" t="str">
            <v>DNIT 018/2006-ES</v>
          </cell>
        </row>
        <row r="3138">
          <cell r="A3138">
            <v>2003933</v>
          </cell>
          <cell r="B3138" t="str">
            <v>Sarjeta trapezoidal sem revestimento - SZT 02</v>
          </cell>
          <cell r="C3138" t="str">
            <v>m</v>
          </cell>
          <cell r="D3138" t="str">
            <v>DNIT 018/2006-ES</v>
          </cell>
        </row>
        <row r="3139">
          <cell r="A3139">
            <v>2003934</v>
          </cell>
          <cell r="B3139" t="str">
            <v>Tubo de PVC D = 75 mm colocado em dispositivo de drenagem</v>
          </cell>
          <cell r="C3139" t="str">
            <v>m</v>
          </cell>
          <cell r="D3139"/>
        </row>
        <row r="3140">
          <cell r="A3140">
            <v>2003935</v>
          </cell>
          <cell r="B3140" t="str">
            <v>Tubo de PVC D = 50 mm colocado em dispositivo de drenagem</v>
          </cell>
          <cell r="C3140" t="str">
            <v>m</v>
          </cell>
          <cell r="D3140"/>
        </row>
        <row r="3141">
          <cell r="A3141">
            <v>2003936</v>
          </cell>
          <cell r="B3141" t="str">
            <v>Transposição de segmentos de sarjeta - TSS 07 - areia extraída e brita produzida</v>
          </cell>
          <cell r="C3141" t="str">
            <v>m</v>
          </cell>
          <cell r="D3141" t="str">
            <v>DNIT 019/2004-ES</v>
          </cell>
        </row>
        <row r="3142">
          <cell r="A3142">
            <v>2003937</v>
          </cell>
          <cell r="B3142" t="str">
            <v>Transposição de segmentos de sarjeta - TSS 07 - areia e brita comerciais</v>
          </cell>
          <cell r="C3142" t="str">
            <v>m</v>
          </cell>
          <cell r="D3142" t="str">
            <v>DNIT 019/2004-ES</v>
          </cell>
        </row>
        <row r="3143">
          <cell r="A3143">
            <v>2003938</v>
          </cell>
          <cell r="B3143" t="str">
            <v>Dissipador de energia - DER 12 - areia extraída e pedra de mão produzida</v>
          </cell>
          <cell r="C3143" t="str">
            <v>un</v>
          </cell>
          <cell r="D3143" t="str">
            <v>DNIT 022/2006-ES</v>
          </cell>
        </row>
        <row r="3144">
          <cell r="A3144">
            <v>2003939</v>
          </cell>
          <cell r="B3144" t="str">
            <v>Meio fio de concreto - MFC 01 moldado no local com extrusora e concreto usinado - areia e brita comerciais</v>
          </cell>
          <cell r="C3144" t="str">
            <v>m</v>
          </cell>
          <cell r="D3144" t="str">
            <v>DNIT 020/2006-ES</v>
          </cell>
        </row>
        <row r="3145">
          <cell r="A3145">
            <v>2003940</v>
          </cell>
          <cell r="B3145" t="str">
            <v>Meio fio de concreto - MFC 01 moldado no local com extrusora e concreto usinado - areia extraída e brita produzida</v>
          </cell>
          <cell r="C3145" t="str">
            <v>m</v>
          </cell>
          <cell r="D3145" t="str">
            <v>DNIT 020/2006-ES</v>
          </cell>
        </row>
        <row r="3146">
          <cell r="A3146">
            <v>2003941</v>
          </cell>
          <cell r="B3146" t="str">
            <v>Meio fio de concreto - MFC 02 moldado no local com extrusora e concreto usinado - areia e brita comerciais</v>
          </cell>
          <cell r="C3146" t="str">
            <v>m</v>
          </cell>
          <cell r="D3146" t="str">
            <v>DNIT 020/2006-ES</v>
          </cell>
        </row>
        <row r="3147">
          <cell r="A3147">
            <v>2003942</v>
          </cell>
          <cell r="B3147" t="str">
            <v>Meio fio de concreto - MFC 02 moldado no local com extrusora e concreto usinado - areia extraída e brita produzida</v>
          </cell>
          <cell r="C3147" t="str">
            <v>m</v>
          </cell>
          <cell r="D3147" t="str">
            <v>DNIT 020/2006-ES</v>
          </cell>
        </row>
        <row r="3148">
          <cell r="A3148">
            <v>2003943</v>
          </cell>
          <cell r="B3148" t="str">
            <v>Meio fio de concreto - MFC 03 moldado no local com extrusora e concreto usinado - areia e brita comerciais</v>
          </cell>
          <cell r="C3148" t="str">
            <v>m</v>
          </cell>
          <cell r="D3148" t="str">
            <v>DNIT 020/2006-ES</v>
          </cell>
        </row>
        <row r="3149">
          <cell r="A3149">
            <v>2003944</v>
          </cell>
          <cell r="B3149" t="str">
            <v>Meio fio de concreto - MFC 03 moldado no local com extrusora e concreto usinado - areia extraída e brita produzida</v>
          </cell>
          <cell r="C3149" t="str">
            <v>m</v>
          </cell>
          <cell r="D3149" t="str">
            <v>DNIT 020/2006-ES</v>
          </cell>
        </row>
        <row r="3150">
          <cell r="A3150">
            <v>2003945</v>
          </cell>
          <cell r="B3150" t="str">
            <v>Meio fio de concreto - MFC 04 moldado no local com extrusora e concreto usinado - areia e brita comerciais</v>
          </cell>
          <cell r="C3150" t="str">
            <v>m</v>
          </cell>
          <cell r="D3150" t="str">
            <v>DNIT 020/2006-ES</v>
          </cell>
        </row>
        <row r="3151">
          <cell r="A3151">
            <v>2003946</v>
          </cell>
          <cell r="B3151" t="str">
            <v>Meio fio de concreto - MFC 04 moldado no local com extrusora e concreto usinado - areia extraída e brita produzida</v>
          </cell>
          <cell r="C3151" t="str">
            <v>m</v>
          </cell>
          <cell r="D3151" t="str">
            <v>DNIT 020/2006-ES</v>
          </cell>
        </row>
        <row r="3152">
          <cell r="A3152">
            <v>2003947</v>
          </cell>
          <cell r="B3152" t="str">
            <v>Meio fio de concreto - MFC 05 moldado no local com extrusora e concreto usinado - areia e brita comerciais</v>
          </cell>
          <cell r="C3152" t="str">
            <v>m</v>
          </cell>
          <cell r="D3152" t="str">
            <v>DNIT 020/2006-ES</v>
          </cell>
        </row>
        <row r="3153">
          <cell r="A3153">
            <v>2003948</v>
          </cell>
          <cell r="B3153" t="str">
            <v>Meio fio de concreto - MFC 05 moldado no local com extrusora e concreto usinado - areia extraída e brita produzida</v>
          </cell>
          <cell r="C3153" t="str">
            <v>m</v>
          </cell>
          <cell r="D3153" t="str">
            <v>DNIT 020/2006-ES</v>
          </cell>
        </row>
        <row r="3154">
          <cell r="A3154">
            <v>2003949</v>
          </cell>
          <cell r="B3154" t="str">
            <v>Meio fio de concreto - MFC 06 moldado no local com extrusora e concreto usinado - areia e brita comerciais</v>
          </cell>
          <cell r="C3154" t="str">
            <v>m</v>
          </cell>
          <cell r="D3154" t="str">
            <v>DNIT 020/2006-ES</v>
          </cell>
        </row>
        <row r="3155">
          <cell r="A3155">
            <v>2003950</v>
          </cell>
          <cell r="B3155" t="str">
            <v>Meio fio de concreto - MFC 06 moldado no local com extrusora e concreto usinado - areia extraída e brita produzida</v>
          </cell>
          <cell r="C3155" t="str">
            <v>m</v>
          </cell>
          <cell r="D3155" t="str">
            <v>DNIT 020/2006-ES</v>
          </cell>
        </row>
        <row r="3156">
          <cell r="A3156">
            <v>2003951</v>
          </cell>
          <cell r="B3156" t="str">
            <v>Meio fio de concreto - MFC 07 moldado no local com extrusora e concreto usinado - areia e brita comerciais</v>
          </cell>
          <cell r="C3156" t="str">
            <v>m</v>
          </cell>
          <cell r="D3156" t="str">
            <v>DNIT 020/2006-ES</v>
          </cell>
        </row>
        <row r="3157">
          <cell r="A3157">
            <v>2003952</v>
          </cell>
          <cell r="B3157" t="str">
            <v>Meio fio de concreto - MFC 07 moldado no local com extrusora e concreto usinado - areia extraída e brita produzida</v>
          </cell>
          <cell r="C3157" t="str">
            <v>m</v>
          </cell>
          <cell r="D3157" t="str">
            <v>DNIT 020/2006-ES</v>
          </cell>
        </row>
        <row r="3158">
          <cell r="A3158">
            <v>2003953</v>
          </cell>
          <cell r="B3158" t="str">
            <v>Meio fio de concreto - MFC 08 moldado no local com extrusora e concreto usinado - areia e brita comerciais</v>
          </cell>
          <cell r="C3158" t="str">
            <v>m</v>
          </cell>
          <cell r="D3158" t="str">
            <v>DNIT 020/2006-ES</v>
          </cell>
        </row>
        <row r="3159">
          <cell r="A3159">
            <v>2003954</v>
          </cell>
          <cell r="B3159" t="str">
            <v>Meio fio de concreto - MFC 08 moldado no local com extrusora e concreto usinado - areia extraída e brita produzida</v>
          </cell>
          <cell r="C3159" t="str">
            <v>m</v>
          </cell>
          <cell r="D3159" t="str">
            <v>DNIT 020/2006-ES</v>
          </cell>
        </row>
        <row r="3160">
          <cell r="A3160">
            <v>2003955</v>
          </cell>
          <cell r="B3160" t="str">
            <v>Sarjeta triangular de concreto - STC 01 moldada no local com extrusora e concreto usinado - areia e brita comerciais</v>
          </cell>
          <cell r="C3160" t="str">
            <v>m</v>
          </cell>
          <cell r="D3160" t="str">
            <v>DNIT 018/2006-ES</v>
          </cell>
        </row>
        <row r="3161">
          <cell r="A3161">
            <v>2003956</v>
          </cell>
          <cell r="B3161" t="str">
            <v>Sarjeta triangular de concreto - STC 01 moldada no local com extrusora e concreto usinado - areia extraída e brita produzida</v>
          </cell>
          <cell r="C3161" t="str">
            <v>m</v>
          </cell>
          <cell r="D3161" t="str">
            <v>DNIT 018/2006-ES</v>
          </cell>
        </row>
        <row r="3162">
          <cell r="A3162">
            <v>2003957</v>
          </cell>
          <cell r="B3162" t="str">
            <v>Sarjeta triangular de concreto - STC 02 moldada no local com extrusora e concreto usinado - areia e brita comerciais</v>
          </cell>
          <cell r="C3162" t="str">
            <v>m</v>
          </cell>
          <cell r="D3162" t="str">
            <v>DNIT 018/2006-ES</v>
          </cell>
        </row>
        <row r="3163">
          <cell r="A3163">
            <v>2003958</v>
          </cell>
          <cell r="B3163" t="str">
            <v>Sarjeta triangular de concreto - STC 02 moldada no local com extrusora e concreto usinado - areia extraída e brita produzida</v>
          </cell>
          <cell r="C3163" t="str">
            <v>m</v>
          </cell>
          <cell r="D3163" t="str">
            <v>DNIT 018/2006-ES</v>
          </cell>
        </row>
        <row r="3164">
          <cell r="A3164">
            <v>2003959</v>
          </cell>
          <cell r="B3164" t="str">
            <v>Sarjeta triangular de concreto - STC 03 moldada no local com extrusora e concreto usinado - areia e brita comerciais</v>
          </cell>
          <cell r="C3164" t="str">
            <v>m</v>
          </cell>
          <cell r="D3164" t="str">
            <v>DNIT 018/2006-ES</v>
          </cell>
        </row>
        <row r="3165">
          <cell r="A3165">
            <v>2003960</v>
          </cell>
          <cell r="B3165" t="str">
            <v>Sarjeta triangular de concreto - STC 03 moldada no local com extrusora e concreto usinado - areia extraída e brita produzida</v>
          </cell>
          <cell r="C3165" t="str">
            <v>m</v>
          </cell>
          <cell r="D3165" t="str">
            <v>DNIT 018/2006-ES</v>
          </cell>
        </row>
        <row r="3166">
          <cell r="A3166">
            <v>2003961</v>
          </cell>
          <cell r="B3166" t="str">
            <v>Sarjeta triangular de concreto - STC 04 moldada no local com extrusora e concreto usinado - areia e brita comerciais</v>
          </cell>
          <cell r="C3166" t="str">
            <v>m</v>
          </cell>
          <cell r="D3166" t="str">
            <v>DNIT 018/2006-ES</v>
          </cell>
        </row>
        <row r="3167">
          <cell r="A3167">
            <v>2003962</v>
          </cell>
          <cell r="B3167" t="str">
            <v>Sarjeta triangular de concreto - STC 04 moldada no local com extrusora e concreto usinado - areia extraída e brita produzida</v>
          </cell>
          <cell r="C3167" t="str">
            <v>m</v>
          </cell>
          <cell r="D3167" t="str">
            <v>DNIT 018/2006-ES</v>
          </cell>
        </row>
        <row r="3168">
          <cell r="A3168">
            <v>2003963</v>
          </cell>
          <cell r="B3168" t="str">
            <v>Sarjeta triangular de concreto - STC 05 moldada no local com extrusora e concreto usinado - areia e brita comerciais</v>
          </cell>
          <cell r="C3168" t="str">
            <v>m</v>
          </cell>
          <cell r="D3168" t="str">
            <v>DNIT 018/2006-ES</v>
          </cell>
        </row>
        <row r="3169">
          <cell r="A3169">
            <v>2003964</v>
          </cell>
          <cell r="B3169" t="str">
            <v>Sarjeta triangular de concreto - STC 05 moldada no local com extrusora e concreto usinado - areia extraída e brita produzida</v>
          </cell>
          <cell r="C3169" t="str">
            <v>m</v>
          </cell>
          <cell r="D3169" t="str">
            <v>DNIT 018/2006-ES</v>
          </cell>
        </row>
        <row r="3170">
          <cell r="A3170">
            <v>2003965</v>
          </cell>
          <cell r="B3170" t="str">
            <v>Sarjeta triangular de concreto - STC 06 moldada no local com extrusora e concreto usinado - areia e brita comerciais</v>
          </cell>
          <cell r="C3170" t="str">
            <v>m</v>
          </cell>
          <cell r="D3170" t="str">
            <v>DNIT 018/2006-ES</v>
          </cell>
        </row>
        <row r="3171">
          <cell r="A3171">
            <v>2003966</v>
          </cell>
          <cell r="B3171" t="str">
            <v>Sarjeta triangular de concreto - STC 06 moldada no local com extrusora e concreto usinado - areia extraída e brita produzida</v>
          </cell>
          <cell r="C3171" t="str">
            <v>m</v>
          </cell>
          <cell r="D3171" t="str">
            <v>DNIT 018/2006-ES</v>
          </cell>
        </row>
        <row r="3172">
          <cell r="A3172">
            <v>2003967</v>
          </cell>
          <cell r="B3172" t="str">
            <v>Sarjeta triangular de concreto - STC 07 moldada no local com extrusora e concreto usinado - areia e brita comerciais</v>
          </cell>
          <cell r="C3172" t="str">
            <v>m</v>
          </cell>
          <cell r="D3172" t="str">
            <v>DNIT 018/2006-ES</v>
          </cell>
        </row>
        <row r="3173">
          <cell r="A3173">
            <v>2003968</v>
          </cell>
          <cell r="B3173" t="str">
            <v>Sarjeta triangular de concreto - STC 07 moldada no local com extrusora e concreto usinado - areia extraída e brita produzida</v>
          </cell>
          <cell r="C3173" t="str">
            <v>m</v>
          </cell>
          <cell r="D3173" t="str">
            <v>DNIT 018/2006-ES</v>
          </cell>
        </row>
        <row r="3174">
          <cell r="A3174">
            <v>2003969</v>
          </cell>
          <cell r="B3174" t="str">
            <v>Sarjeta triangular de concreto - STC 08 moldada no local com extrusora e concreto usinado - areia e brita comerciais</v>
          </cell>
          <cell r="C3174" t="str">
            <v>m</v>
          </cell>
          <cell r="D3174" t="str">
            <v>DNIT 018/2006-ES</v>
          </cell>
        </row>
        <row r="3175">
          <cell r="A3175">
            <v>2003970</v>
          </cell>
          <cell r="B3175" t="str">
            <v>Sarjeta triangular de concreto - STC 08 moldada no local com extrusora e concreto usinado - areia extraída e brita produzida M</v>
          </cell>
          <cell r="C3175" t="str">
            <v>m</v>
          </cell>
          <cell r="D3175" t="str">
            <v>DNIT 018/2006-ES</v>
          </cell>
        </row>
        <row r="3176">
          <cell r="A3176">
            <v>2003971</v>
          </cell>
          <cell r="B3176" t="str">
            <v>Sarjeta trapezoidal de concreto - SZC 01 moldada no local com extrusora e concreto usinado - areia e brita comerciais</v>
          </cell>
          <cell r="C3176" t="str">
            <v>m</v>
          </cell>
          <cell r="D3176" t="str">
            <v>DNIT 018/2006-ES</v>
          </cell>
        </row>
        <row r="3177">
          <cell r="A3177">
            <v>2003972</v>
          </cell>
          <cell r="B3177" t="str">
            <v>Sarjeta trapezoidal de concreto - SZC 01 moldada no local com extrusora e concreto usinado - areia extraída e brita produzida</v>
          </cell>
          <cell r="C3177" t="str">
            <v>m</v>
          </cell>
          <cell r="D3177" t="str">
            <v>DNIT 018/2006-ES</v>
          </cell>
        </row>
        <row r="3178">
          <cell r="A3178">
            <v>2003973</v>
          </cell>
          <cell r="B3178" t="str">
            <v>Sarjeta trapezoidal de concreto - SZC 02 moldada no local com extrusora e concreto usinado - areia e brita comerciais</v>
          </cell>
          <cell r="C3178" t="str">
            <v>m</v>
          </cell>
          <cell r="D3178" t="str">
            <v>DNIT 018/2006-ES</v>
          </cell>
        </row>
        <row r="3179">
          <cell r="A3179">
            <v>2003974</v>
          </cell>
          <cell r="B3179" t="str">
            <v>Sarjeta trapezoidal de concreto - SZC 02 moldada no local com extrusora e concreto usinado - areia extraída e brita produzida</v>
          </cell>
          <cell r="C3179" t="str">
            <v>m</v>
          </cell>
          <cell r="D3179" t="str">
            <v>DNIT 018/2006-ES</v>
          </cell>
        </row>
        <row r="3180">
          <cell r="A3180">
            <v>2003975</v>
          </cell>
          <cell r="B3180" t="str">
            <v>Sarjeta de canteiro central de concreto - SCC 01 moldada no local com extrusora e concreto usinado - areia e brita comerciais</v>
          </cell>
          <cell r="C3180" t="str">
            <v>m</v>
          </cell>
          <cell r="D3180" t="str">
            <v>DNIT 018/2006-ES</v>
          </cell>
        </row>
        <row r="3181">
          <cell r="A3181">
            <v>2003976</v>
          </cell>
          <cell r="B3181" t="str">
            <v>Sarjeta de canteiro central de concreto - SCC 01 moldada no local com extrusora e concreto usinado - areia extraída e brita produzida</v>
          </cell>
          <cell r="C3181" t="str">
            <v>m</v>
          </cell>
          <cell r="D3181" t="str">
            <v>DNIT 018/2006-ES</v>
          </cell>
        </row>
        <row r="3182">
          <cell r="A3182">
            <v>2003977</v>
          </cell>
          <cell r="B3182" t="str">
            <v>Sarjeta de canteiro central de concreto - SCC 02 moldada no local com extrusora e concreto usinado - areia e brita comerciais</v>
          </cell>
          <cell r="C3182" t="str">
            <v>m</v>
          </cell>
          <cell r="D3182" t="str">
            <v>DNIT 018/2006-ES</v>
          </cell>
        </row>
        <row r="3183">
          <cell r="A3183">
            <v>2003978</v>
          </cell>
          <cell r="B3183" t="str">
            <v>Sarjeta de canteiro central de concreto - SCC 02 moldada no local com extrusora e concreto usinado - areia extraída e brita produzida</v>
          </cell>
          <cell r="C3183" t="str">
            <v>m</v>
          </cell>
          <cell r="D3183" t="str">
            <v>DNIT 018/2006-ES</v>
          </cell>
        </row>
        <row r="3184">
          <cell r="A3184">
            <v>2003979</v>
          </cell>
          <cell r="B3184" t="str">
            <v>Sarjeta de canteiro central de concreto - SCC 03 moldada no local com extrusora e concreto usinado - areia e brita comerciais</v>
          </cell>
          <cell r="C3184" t="str">
            <v>m</v>
          </cell>
          <cell r="D3184" t="str">
            <v>DNIT 018/2006-ES</v>
          </cell>
        </row>
        <row r="3185">
          <cell r="A3185">
            <v>2003980</v>
          </cell>
          <cell r="B3185" t="str">
            <v>Sarjeta de canteiro central de concreto - SCC 03 moldada no local com extrusora e concreto usinado - areia extraída e brita produzida</v>
          </cell>
          <cell r="C3185" t="str">
            <v>m</v>
          </cell>
          <cell r="D3185" t="str">
            <v>DNIT 018/2006-ES</v>
          </cell>
        </row>
        <row r="3186">
          <cell r="A3186">
            <v>2003981</v>
          </cell>
          <cell r="B3186" t="str">
            <v>Sarjeta de canteiro central de concreto - SCC 04 moldada no local com extrusora e concreto usinado - areia e brita comerciais</v>
          </cell>
          <cell r="C3186" t="str">
            <v>m</v>
          </cell>
          <cell r="D3186" t="str">
            <v>DNIT 018/2006-ES</v>
          </cell>
        </row>
        <row r="3187">
          <cell r="A3187">
            <v>2003982</v>
          </cell>
          <cell r="B3187" t="str">
            <v>Sarjeta de canteiro central de concreto - SCC 04 moldada no local com extrusora e concreto usinado - areia extraída e brita produzida</v>
          </cell>
          <cell r="C3187" t="str">
            <v>m</v>
          </cell>
          <cell r="D3187" t="str">
            <v>DNIT 018/2006-ES</v>
          </cell>
        </row>
        <row r="3188">
          <cell r="A3188">
            <v>2003983</v>
          </cell>
          <cell r="B3188" t="str">
            <v>Tubo PEAD com paredes estruturadas para drenagem - D = 400 mm</v>
          </cell>
          <cell r="C3188" t="str">
            <v>m</v>
          </cell>
          <cell r="D3188" t="str">
            <v>DNIT 015/2006-ES e DNIT 016/2006-ES</v>
          </cell>
        </row>
        <row r="3189">
          <cell r="A3189">
            <v>2003984</v>
          </cell>
          <cell r="B3189" t="str">
            <v>Tubo PEAD com paredes estruturadas para drenagem - D = 450 mm</v>
          </cell>
          <cell r="C3189" t="str">
            <v>m</v>
          </cell>
          <cell r="D3189" t="str">
            <v>DNIT 015/2006-ES e DNIT 016/2006-ES</v>
          </cell>
        </row>
        <row r="3190">
          <cell r="A3190">
            <v>2003985</v>
          </cell>
          <cell r="B3190" t="str">
            <v>Tubo PEAD com paredes estruturadas para drenagem - D = 500 mm</v>
          </cell>
          <cell r="C3190" t="str">
            <v>m</v>
          </cell>
          <cell r="D3190" t="str">
            <v>DNIT 015/2006-ES e DNIT 016/2006-ES</v>
          </cell>
        </row>
        <row r="3191">
          <cell r="A3191">
            <v>2003986</v>
          </cell>
          <cell r="B3191" t="str">
            <v>Tubo PEAD com paredes estruturadas para drenagem - D = 600 mm</v>
          </cell>
          <cell r="C3191" t="str">
            <v>m</v>
          </cell>
          <cell r="D3191" t="str">
            <v>DNIT 015/2006-ES e DNIT 016/2006-ES</v>
          </cell>
        </row>
        <row r="3192">
          <cell r="A3192">
            <v>2003987</v>
          </cell>
          <cell r="B3192" t="str">
            <v>Tubo PEAD com paredes estruturadas para drenagem - D = 750 mm</v>
          </cell>
          <cell r="C3192" t="str">
            <v>m</v>
          </cell>
          <cell r="D3192" t="str">
            <v>DNIT 015/2006-ES e DNIT 016/2006-ES</v>
          </cell>
        </row>
        <row r="3193">
          <cell r="A3193">
            <v>2003988</v>
          </cell>
          <cell r="B3193" t="str">
            <v>Tubo PEAD com paredes estruturadas para drenagem - D = 800 mm</v>
          </cell>
          <cell r="C3193" t="str">
            <v>m</v>
          </cell>
          <cell r="D3193" t="str">
            <v>DNIT 015/2006-ES e DNIT 016/2006-ES</v>
          </cell>
        </row>
        <row r="3194">
          <cell r="A3194">
            <v>2003989</v>
          </cell>
          <cell r="B3194" t="str">
            <v>Tubo PEAD com paredes estruturadas para drenagem - D = 900 mm</v>
          </cell>
          <cell r="C3194" t="str">
            <v>m</v>
          </cell>
          <cell r="D3194" t="str">
            <v>DNIT 015/2006-ES e DNIT 016/2006-ES</v>
          </cell>
        </row>
        <row r="3195">
          <cell r="A3195">
            <v>2003990</v>
          </cell>
          <cell r="B3195" t="str">
            <v>Tubo PEAD com paredes estruturadas para drenagem - D = 1.000 mm</v>
          </cell>
          <cell r="C3195" t="str">
            <v>m</v>
          </cell>
          <cell r="D3195" t="str">
            <v>DNIT 015/2006-ES e DNIT 016/2006-ES</v>
          </cell>
        </row>
        <row r="3196">
          <cell r="A3196">
            <v>2003991</v>
          </cell>
          <cell r="B3196" t="str">
            <v>Tubo PEAD com paredes estruturadas para drenagem - D = 1.050 mm</v>
          </cell>
          <cell r="C3196" t="str">
            <v>m</v>
          </cell>
          <cell r="D3196" t="str">
            <v>DNIT 015/2006-ES e DNIT 016/2006-ES</v>
          </cell>
        </row>
        <row r="3197">
          <cell r="A3197">
            <v>2003992</v>
          </cell>
          <cell r="B3197" t="str">
            <v>Tubo PEAD com paredes estruturadas para drenagem - D = 1.200 mm</v>
          </cell>
          <cell r="C3197" t="str">
            <v>m</v>
          </cell>
          <cell r="D3197" t="str">
            <v>DNIT 015/2006-ES e DNIT 016/2006-ES</v>
          </cell>
        </row>
        <row r="3198">
          <cell r="A3198">
            <v>2003993</v>
          </cell>
          <cell r="B3198" t="str">
            <v>Tubo PEAD com paredes estruturadas para drenagem - D = 1.500 mm</v>
          </cell>
          <cell r="C3198" t="str">
            <v>m</v>
          </cell>
          <cell r="D3198" t="str">
            <v>DNIT 015/2006-ES e DNIT 016/2006-ES</v>
          </cell>
        </row>
        <row r="3199">
          <cell r="A3199">
            <v>2003994</v>
          </cell>
          <cell r="B3199" t="str">
            <v>Tubo PEAD com paredes estruturadas para drenagem - D = 1.800 mm</v>
          </cell>
          <cell r="C3199" t="str">
            <v>m</v>
          </cell>
          <cell r="D3199" t="str">
            <v>DNIT 015/2006-ES e DNIT 016/2006-ES</v>
          </cell>
        </row>
        <row r="3200">
          <cell r="A3200">
            <v>2003995</v>
          </cell>
          <cell r="B3200" t="str">
            <v>Tubo PEAD com paredes estruturadas para drenagem - D = 2.000 mm</v>
          </cell>
          <cell r="C3200" t="str">
            <v>m</v>
          </cell>
          <cell r="D3200" t="str">
            <v>DNIT 015/2006-ES e DNIT 016/2006-ES</v>
          </cell>
        </row>
        <row r="3201">
          <cell r="A3201">
            <v>2003996</v>
          </cell>
          <cell r="B3201" t="str">
            <v>Tubo PEAD com paredes estruturadas para drenagem - D = 2.500 mm</v>
          </cell>
          <cell r="C3201" t="str">
            <v>m</v>
          </cell>
          <cell r="D3201" t="str">
            <v>DNIT 015/2006-ES e DNIT 016/2006-ES</v>
          </cell>
        </row>
        <row r="3202">
          <cell r="A3202">
            <v>2003997</v>
          </cell>
          <cell r="B3202" t="str">
            <v>Tubo PEAD com paredes estruturadas para drenagem - D = 3.000 mm</v>
          </cell>
          <cell r="C3202" t="str">
            <v>m</v>
          </cell>
          <cell r="D3202" t="str">
            <v>DNIT 015/2006-ES e DNIT 016/2006-ES</v>
          </cell>
        </row>
        <row r="3203">
          <cell r="A3203">
            <v>2004504</v>
          </cell>
          <cell r="B3203" t="str">
            <v>Escavação mecânica de vala para drenagem com valetadeira em material de 1ª categoria</v>
          </cell>
          <cell r="C3203" t="str">
            <v>m</v>
          </cell>
          <cell r="D3203"/>
        </row>
        <row r="3204">
          <cell r="A3204">
            <v>2004505</v>
          </cell>
          <cell r="B3204" t="str">
            <v>Reaterro e compactação em vala de dreno com geocomposto</v>
          </cell>
          <cell r="C3204" t="str">
            <v>m³</v>
          </cell>
          <cell r="D3204"/>
        </row>
        <row r="3205">
          <cell r="A3205">
            <v>2004506</v>
          </cell>
          <cell r="B3205" t="str">
            <v>Dreno profundo H = 1,0 m - com geocomposto drenante - inclusive escavação e reaterro</v>
          </cell>
          <cell r="C3205" t="str">
            <v>m</v>
          </cell>
          <cell r="D3205" t="str">
            <v>DNIT 015/2006-ES</v>
          </cell>
        </row>
        <row r="3206">
          <cell r="A3206">
            <v>2004507</v>
          </cell>
          <cell r="B3206" t="str">
            <v>Dreno profundo H = 1,5 m - com geocomposto drenante - inclusive escavação e reaterro</v>
          </cell>
          <cell r="C3206" t="str">
            <v>m</v>
          </cell>
          <cell r="D3206" t="str">
            <v>DNIT 015/2006-ES</v>
          </cell>
        </row>
        <row r="3207">
          <cell r="A3207">
            <v>2004508</v>
          </cell>
          <cell r="B3207" t="str">
            <v>Geodreno vertical para tratamento de solos moles</v>
          </cell>
          <cell r="C3207" t="str">
            <v>m</v>
          </cell>
          <cell r="D3207"/>
        </row>
        <row r="3208">
          <cell r="A3208">
            <v>2004509</v>
          </cell>
          <cell r="B3208" t="str">
            <v>Dreno longitudinal de pavimento H = 0,4 m - com geocomposto drenante</v>
          </cell>
          <cell r="C3208" t="str">
            <v>m</v>
          </cell>
          <cell r="D3208" t="str">
            <v>DNIT 015/2006-ES e DNIT 016/2006-ES</v>
          </cell>
        </row>
        <row r="3209">
          <cell r="A3209">
            <v>2004510</v>
          </cell>
          <cell r="B3209" t="str">
            <v>Dreno longitudinal de pavimento H = 0,6 m - com geocomposto drenante</v>
          </cell>
          <cell r="C3209" t="str">
            <v>m</v>
          </cell>
          <cell r="D3209" t="str">
            <v>DNIT 015/2006-ES e DNIT 016/2006-ES</v>
          </cell>
        </row>
        <row r="3210">
          <cell r="A3210">
            <v>2004511</v>
          </cell>
          <cell r="B3210" t="str">
            <v>Dreno longitudinal de pavimento H = 1,0 m - com geocomposto drenante</v>
          </cell>
          <cell r="C3210" t="str">
            <v>m</v>
          </cell>
          <cell r="D3210" t="str">
            <v>DNIT 015/2006-ES e DNIT 016/2006-ES</v>
          </cell>
        </row>
        <row r="3211">
          <cell r="A3211">
            <v>2004512</v>
          </cell>
          <cell r="B3211" t="str">
            <v>Dreno longitudinal de pavimento H = 1,5 m - com geocomposto drenante</v>
          </cell>
          <cell r="C3211" t="str">
            <v>m</v>
          </cell>
          <cell r="D3211" t="str">
            <v>DNIT 015/2006-ES e DNIT 016/2006-ES</v>
          </cell>
        </row>
        <row r="3212">
          <cell r="A3212">
            <v>2004513</v>
          </cell>
          <cell r="B3212" t="str">
            <v>Selo asfáltico de microvala de pavimento</v>
          </cell>
          <cell r="C3212" t="str">
            <v>m</v>
          </cell>
          <cell r="D3212"/>
        </row>
        <row r="3213">
          <cell r="A3213">
            <v>2004514</v>
          </cell>
          <cell r="B3213" t="str">
            <v>Microvala para pavimento com geocomposto drenante H = 0,4 m</v>
          </cell>
          <cell r="C3213" t="str">
            <v>m</v>
          </cell>
          <cell r="D3213"/>
        </row>
        <row r="3214">
          <cell r="A3214">
            <v>2004515</v>
          </cell>
          <cell r="B3214" t="str">
            <v>Microvala para pavimento com geocomposto drenante H = 0,6 m</v>
          </cell>
          <cell r="C3214" t="str">
            <v>m</v>
          </cell>
          <cell r="D3214"/>
        </row>
        <row r="3215">
          <cell r="A3215">
            <v>2004516</v>
          </cell>
          <cell r="B3215" t="str">
            <v>Dreno de pavimento em microvala com geocomposto drenante H = 0,4 m - inclusive corte, enchimento com areia e selo asfáltico</v>
          </cell>
          <cell r="C3215" t="str">
            <v>m</v>
          </cell>
          <cell r="D3215"/>
        </row>
        <row r="3216">
          <cell r="A3216">
            <v>2004517</v>
          </cell>
          <cell r="B3216" t="str">
            <v>Dreno de pavimento em microvala com geocomposto drenante H = 0,6 m - inclusive corte, enchimento com areia e selo asfáltico</v>
          </cell>
          <cell r="C3216" t="str">
            <v>m</v>
          </cell>
          <cell r="D3216"/>
        </row>
        <row r="3217">
          <cell r="A3217">
            <v>2005759</v>
          </cell>
          <cell r="B3217" t="str">
            <v>Perfuração para dreno sub-horizontal em material de 1ª categoria com D = 75 mm (linha NW)</v>
          </cell>
          <cell r="C3217" t="str">
            <v>m</v>
          </cell>
          <cell r="D3217" t="str">
            <v>DNIT 017/2006-ES</v>
          </cell>
        </row>
        <row r="3218">
          <cell r="A3218">
            <v>2005764</v>
          </cell>
          <cell r="B3218" t="str">
            <v>Perfuração para dreno sub-horizontal em material de 2ª categoria com D = 75 mm (linha NW)</v>
          </cell>
          <cell r="C3218" t="str">
            <v>m</v>
          </cell>
          <cell r="D3218" t="str">
            <v>DNIT 017/2006-ES</v>
          </cell>
        </row>
        <row r="3219">
          <cell r="A3219">
            <v>2007971</v>
          </cell>
          <cell r="B3219" t="str">
            <v>Dreno de PVC D = 100 mm - fornecimento e instalação</v>
          </cell>
          <cell r="C3219" t="str">
            <v>m</v>
          </cell>
          <cell r="D3219"/>
        </row>
        <row r="3220">
          <cell r="A3220">
            <v>2008091</v>
          </cell>
          <cell r="B3220" t="str">
            <v>Dreno de PVC D = 150 mm - fornecimento e instalação</v>
          </cell>
          <cell r="C3220" t="str">
            <v>m</v>
          </cell>
          <cell r="D3220"/>
        </row>
        <row r="3221">
          <cell r="A3221">
            <v>2106232</v>
          </cell>
          <cell r="B3221" t="str">
            <v>Escoramento metálico tubular galvanizado para formas com capacidade de 2.100 a 750 kg por unidade - regulável de 3,0 a 4,5 m utilização de 20 vezes - fornecimento, instalação e retirada</v>
          </cell>
          <cell r="C3221" t="str">
            <v>un</v>
          </cell>
          <cell r="D3221"/>
        </row>
        <row r="3222">
          <cell r="A3222">
            <v>2106233</v>
          </cell>
          <cell r="B3222" t="str">
            <v>Escoramento metálico tubular galvanizado para formas com capacidade de 3.200 a 1.600 kg por unidade - regulável de 1,8 a 3,0 m - utilização de 20 vezes - fornecimento, instalação e retirada</v>
          </cell>
          <cell r="C3222" t="str">
            <v>un</v>
          </cell>
          <cell r="D3222"/>
        </row>
        <row r="3223">
          <cell r="A3223">
            <v>2106234</v>
          </cell>
          <cell r="B3223" t="str">
            <v>Escoramento metálico com quadro tubular contraventado - capacidade de carga de até 2 t/m² - quadro de 1,0 x 1,0 x 1,0 m - utilização de 10 vezes - fornecimento, instalação e retirada</v>
          </cell>
          <cell r="C3223" t="str">
            <v>m³</v>
          </cell>
          <cell r="D3223"/>
        </row>
        <row r="3224">
          <cell r="A3224">
            <v>2106235</v>
          </cell>
          <cell r="B3224" t="str">
            <v>Escoramento metálico com quadro tubular contraventado - capacidade de carga de 2,0 a 3,8 t/m² - quadro de 1,0 x 1,0 x 1,2 m - utilização de 10 vezes - fornecimento, instalação e retirada</v>
          </cell>
          <cell r="C3224" t="str">
            <v>m³</v>
          </cell>
          <cell r="D3224"/>
        </row>
        <row r="3225">
          <cell r="A3225">
            <v>2106291</v>
          </cell>
          <cell r="B3225" t="str">
            <v>Escoramento de valas com tábuas de 2,5 x 30 cm e longarinas de 6 x 16 cm - estroncas a cada metro não incluídas - profundidade de até 4 m - madeira sem reaproveitamento - confecção e instalação</v>
          </cell>
          <cell r="C3225" t="str">
            <v>m²</v>
          </cell>
          <cell r="D3225"/>
        </row>
        <row r="3226">
          <cell r="A3226">
            <v>2106292</v>
          </cell>
          <cell r="B3226" t="str">
            <v>Escoramento de valas com tábuas de 2,5 x 30 cm e longarinas de 6 x 16 cm - estroncas a cada metro não incluídas - profundidade de até 4 m - madeira com utilização de 3 vezes - confecção, instalação e retirada</v>
          </cell>
          <cell r="C3226" t="str">
            <v>m²</v>
          </cell>
          <cell r="D3226"/>
        </row>
        <row r="3227">
          <cell r="A3227">
            <v>2106293</v>
          </cell>
          <cell r="B3227" t="str">
            <v>Escoramento com perfis metálicos I 152 mm x 10,8 kg/m a cada metro e chapas de aço - estroncas a cada 2 m não incluídas - profundidade de até 10 m - aço com utilização de 20 vezes - fornecimento, instalação e retirada</v>
          </cell>
          <cell r="C3227" t="str">
            <v>m²</v>
          </cell>
          <cell r="D3227"/>
        </row>
        <row r="3228">
          <cell r="A3228">
            <v>2106294</v>
          </cell>
          <cell r="B3228" t="str">
            <v>Estroncas para valas com D = 15 cm - madeira sem reaproveitamento</v>
          </cell>
          <cell r="C3228" t="str">
            <v>m</v>
          </cell>
          <cell r="D3228"/>
        </row>
        <row r="3229">
          <cell r="A3229">
            <v>2106295</v>
          </cell>
          <cell r="B3229" t="str">
            <v>Estroncas para valas com D = 15 cm - madeira com utilização de 3 vezes</v>
          </cell>
          <cell r="C3229" t="str">
            <v>m</v>
          </cell>
          <cell r="D3229"/>
        </row>
        <row r="3230">
          <cell r="A3230">
            <v>2106296</v>
          </cell>
          <cell r="B3230" t="str">
            <v>Estroncas para valas com D = 20 cm - madeira sem reaproveitamento</v>
          </cell>
          <cell r="C3230" t="str">
            <v>m</v>
          </cell>
          <cell r="D3230"/>
        </row>
        <row r="3231">
          <cell r="A3231">
            <v>2106297</v>
          </cell>
          <cell r="B3231" t="str">
            <v>Estroncas para valas com D = 20 cm - madeira com utilização de 3 vezes</v>
          </cell>
          <cell r="C3231" t="str">
            <v>m</v>
          </cell>
          <cell r="D3231"/>
        </row>
        <row r="3232">
          <cell r="A3232">
            <v>2106298</v>
          </cell>
          <cell r="B3232" t="str">
            <v>Estroncas em perfil metálico I 152mm x 10,8 kg/m - utilização de 20 vezes</v>
          </cell>
          <cell r="C3232" t="str">
            <v>m</v>
          </cell>
          <cell r="D3232"/>
        </row>
        <row r="3233">
          <cell r="A3233">
            <v>2108165</v>
          </cell>
          <cell r="B3233" t="str">
            <v>Escoramento com pontaletes D = 10 cm - utilização de 1 vez - confecção e instalação</v>
          </cell>
          <cell r="C3233" t="str">
            <v>m³</v>
          </cell>
          <cell r="D3233" t="str">
            <v>DNIT 124/2009-ES</v>
          </cell>
        </row>
        <row r="3234">
          <cell r="A3234">
            <v>2108166</v>
          </cell>
          <cell r="B3234" t="str">
            <v>Escoramento com pontaletes D = 10 cm - utilização de 2 vezes - confecção, instalação e retirada</v>
          </cell>
          <cell r="C3234" t="str">
            <v>m³</v>
          </cell>
          <cell r="D3234" t="str">
            <v>DNIT 124/2009-ES</v>
          </cell>
        </row>
        <row r="3235">
          <cell r="A3235">
            <v>2108167</v>
          </cell>
          <cell r="B3235" t="str">
            <v>Escoramento com pontaletes D = 10 cm - utilização de 3 vezes - confecção, instalação e retirada</v>
          </cell>
          <cell r="C3235" t="str">
            <v>m³</v>
          </cell>
          <cell r="D3235" t="str">
            <v>DNIT 124/2009-ES</v>
          </cell>
        </row>
        <row r="3236">
          <cell r="A3236">
            <v>2108168</v>
          </cell>
          <cell r="B3236" t="str">
            <v>Escoramento com pontaletes D = 10 cm - utilização de 5 vezes - confecção, instalação e retirada</v>
          </cell>
          <cell r="C3236" t="str">
            <v>m³</v>
          </cell>
          <cell r="D3236" t="str">
            <v>DNIT 124/2009-ES</v>
          </cell>
        </row>
        <row r="3237">
          <cell r="A3237">
            <v>2108169</v>
          </cell>
          <cell r="B3237" t="str">
            <v>Escoramento com pontaletes D = 15 cm - utilização de 1 vez - confecção e instalação</v>
          </cell>
          <cell r="C3237" t="str">
            <v>m³</v>
          </cell>
          <cell r="D3237" t="str">
            <v>DNIT 124/2009-ES</v>
          </cell>
        </row>
        <row r="3238">
          <cell r="A3238">
            <v>2108170</v>
          </cell>
          <cell r="B3238" t="str">
            <v>Escoramento com pontaletes D = 15 mm - utilização de 2 vezes - confecção, instalação e retirada</v>
          </cell>
          <cell r="C3238" t="str">
            <v>m³</v>
          </cell>
          <cell r="D3238" t="str">
            <v>DNIT 124/2009-ES</v>
          </cell>
        </row>
        <row r="3239">
          <cell r="A3239">
            <v>2108171</v>
          </cell>
          <cell r="B3239" t="str">
            <v>Escoramento com pontaletes D = 15 mm - utilização de 3 vezes - confecção, instalação e retirada</v>
          </cell>
          <cell r="C3239" t="str">
            <v>m³</v>
          </cell>
          <cell r="D3239" t="str">
            <v>DNIT 124/2009-ES</v>
          </cell>
        </row>
        <row r="3240">
          <cell r="A3240">
            <v>2108172</v>
          </cell>
          <cell r="B3240" t="str">
            <v>Escoramento com pontaletes D = 15 mm - utilização de 5 vezes - confecção, instalação e retirada</v>
          </cell>
          <cell r="C3240" t="str">
            <v>m³</v>
          </cell>
          <cell r="D3240" t="str">
            <v>DNIT 124/2009-ES</v>
          </cell>
        </row>
        <row r="3241">
          <cell r="A3241">
            <v>2305997</v>
          </cell>
          <cell r="B3241" t="str">
            <v>Estaca pré-moldada de concreto centrifugada D = 26 cm - sem emenda - fornecimento e cravação</v>
          </cell>
          <cell r="C3241" t="str">
            <v>m</v>
          </cell>
          <cell r="D3241" t="str">
            <v>DNIT 121/2009-ES</v>
          </cell>
        </row>
        <row r="3242">
          <cell r="A3242">
            <v>2305998</v>
          </cell>
          <cell r="B3242" t="str">
            <v>Estaca pré-moldada de concreto centrifugada D = 33 cm - sem emenda - fornecimento e cravação</v>
          </cell>
          <cell r="C3242" t="str">
            <v>m</v>
          </cell>
          <cell r="D3242" t="str">
            <v>DNIT 121/2009-ES</v>
          </cell>
        </row>
        <row r="3243">
          <cell r="A3243">
            <v>2305999</v>
          </cell>
          <cell r="B3243" t="str">
            <v>Estaca pré-moldada de concreto centrifugada D = 38 cm - sem emenda - fornecimento e cravação</v>
          </cell>
          <cell r="C3243" t="str">
            <v>m</v>
          </cell>
          <cell r="D3243" t="str">
            <v>DNIT 121/2009-ES</v>
          </cell>
        </row>
        <row r="3244">
          <cell r="A3244">
            <v>2306000</v>
          </cell>
          <cell r="B3244" t="str">
            <v>Estaca pré-moldada de concreto centrifugada D = 42 cm - sem emenda - fornecimento e cravação</v>
          </cell>
          <cell r="C3244" t="str">
            <v>m</v>
          </cell>
          <cell r="D3244" t="str">
            <v>DNIT 121/2009-ES</v>
          </cell>
        </row>
        <row r="3245">
          <cell r="A3245">
            <v>2306001</v>
          </cell>
          <cell r="B3245" t="str">
            <v>Estaca pré-moldada de concreto centrifugada D = 50 cm - sem emenda - fornecimento e cravação</v>
          </cell>
          <cell r="C3245" t="str">
            <v>m</v>
          </cell>
          <cell r="D3245" t="str">
            <v>DNIT 121/2009-ES</v>
          </cell>
        </row>
        <row r="3246">
          <cell r="A3246">
            <v>2306002</v>
          </cell>
          <cell r="B3246" t="str">
            <v>Estaca pré-moldada de concreto centrifugada D = 60 cm - sem emenda - fornecimento e cravação</v>
          </cell>
          <cell r="C3246" t="str">
            <v>m</v>
          </cell>
          <cell r="D3246" t="str">
            <v>DNIT 121/2009-ES</v>
          </cell>
        </row>
        <row r="3247">
          <cell r="A3247">
            <v>2306003</v>
          </cell>
          <cell r="B3247" t="str">
            <v>Estaca pré-moldada de concreto centrifugada D = 70 cm - sem emenda - fornecimento e cravação</v>
          </cell>
          <cell r="C3247" t="str">
            <v>m</v>
          </cell>
          <cell r="D3247" t="str">
            <v>DNIT 121/2009-ES</v>
          </cell>
        </row>
        <row r="3248">
          <cell r="A3248">
            <v>2306004</v>
          </cell>
          <cell r="B3248" t="str">
            <v>Estaca pré-moldada seção 18 x 18 cm - sem emenda - fornecimento e cravação</v>
          </cell>
          <cell r="C3248" t="str">
            <v>m</v>
          </cell>
          <cell r="D3248" t="str">
            <v>DNIT 121/2009-ES</v>
          </cell>
        </row>
        <row r="3249">
          <cell r="A3249">
            <v>2306007</v>
          </cell>
          <cell r="B3249" t="str">
            <v>Estaca pré-moldada seção 30 x 30 cm - sem emenda - fornecimento e cravação</v>
          </cell>
          <cell r="C3249" t="str">
            <v>m</v>
          </cell>
          <cell r="D3249" t="str">
            <v>DNIT 121/2009-ES</v>
          </cell>
        </row>
        <row r="3250">
          <cell r="A3250">
            <v>2306009</v>
          </cell>
          <cell r="B3250" t="str">
            <v>Estaca Strauss D = 25 cm - confecção</v>
          </cell>
          <cell r="C3250" t="str">
            <v>m</v>
          </cell>
          <cell r="D3250" t="str">
            <v>DNIT 121/2009-ES</v>
          </cell>
        </row>
        <row r="3251">
          <cell r="A3251">
            <v>2306010</v>
          </cell>
          <cell r="B3251" t="str">
            <v>Estaca Strauss D = 32 cm - confecção</v>
          </cell>
          <cell r="C3251" t="str">
            <v>m</v>
          </cell>
          <cell r="D3251" t="str">
            <v>DNIT 121/2009-ES</v>
          </cell>
        </row>
        <row r="3252">
          <cell r="A3252">
            <v>2306011</v>
          </cell>
          <cell r="B3252" t="str">
            <v>Estaca Strauss D = 38 cm - confecção</v>
          </cell>
          <cell r="C3252" t="str">
            <v>m</v>
          </cell>
          <cell r="D3252" t="str">
            <v>DNIT 121/2009-ES</v>
          </cell>
        </row>
        <row r="3253">
          <cell r="A3253">
            <v>2306012</v>
          </cell>
          <cell r="B3253" t="str">
            <v>Estaca Strauss D = 45 cm - confecção</v>
          </cell>
          <cell r="C3253" t="str">
            <v>m</v>
          </cell>
          <cell r="D3253" t="str">
            <v>DNIT 121/2009-ES</v>
          </cell>
        </row>
        <row r="3254">
          <cell r="A3254">
            <v>2306013</v>
          </cell>
          <cell r="B3254" t="str">
            <v>Gabarito de cravação de estacas submersas em aço ASTM A36 - confecção e instalação</v>
          </cell>
          <cell r="C3254" t="str">
            <v>kg</v>
          </cell>
          <cell r="D3254" t="str">
            <v>DNIT 121/2009-ES</v>
          </cell>
        </row>
        <row r="3255">
          <cell r="A3255">
            <v>2306014</v>
          </cell>
          <cell r="B3255" t="str">
            <v>Contraventamento de grupo de estacas submersas em aço ASTM A36 - confecção e instalação</v>
          </cell>
          <cell r="C3255" t="str">
            <v>kg</v>
          </cell>
          <cell r="D3255" t="str">
            <v>DNIT 121/2009-ES</v>
          </cell>
        </row>
        <row r="3256">
          <cell r="A3256">
            <v>2306015</v>
          </cell>
          <cell r="B3256" t="str">
            <v>Estaca prancha metálica - fornecimento e cravação com guindaste equipado com martelo hidráulico</v>
          </cell>
          <cell r="C3256" t="str">
            <v>kg</v>
          </cell>
          <cell r="D3256" t="str">
            <v>DNIT 121/2009-ES</v>
          </cell>
        </row>
        <row r="3257">
          <cell r="A3257">
            <v>2306016</v>
          </cell>
          <cell r="B3257" t="str">
            <v>Estaca prancha metálica com utilização de 10 vezes - fornecimento, cravação e retirada com martelo hidráulico</v>
          </cell>
          <cell r="C3257" t="str">
            <v>kg</v>
          </cell>
          <cell r="D3257" t="str">
            <v>DNIT 121/2009-ES</v>
          </cell>
        </row>
        <row r="3258">
          <cell r="A3258">
            <v>2306017</v>
          </cell>
          <cell r="B3258" t="str">
            <v>Emenda de estacas por soldagem</v>
          </cell>
          <cell r="C3258" t="str">
            <v>m</v>
          </cell>
          <cell r="D3258" t="str">
            <v>DNIT 121/2009-ES</v>
          </cell>
        </row>
        <row r="3259">
          <cell r="A3259">
            <v>2306018</v>
          </cell>
          <cell r="B3259" t="str">
            <v>Estaca prancha metálica com utilização de 10 vezes - fornecimento, cravação e retirada com apoio de flutuante</v>
          </cell>
          <cell r="C3259" t="str">
            <v>kg</v>
          </cell>
          <cell r="D3259" t="str">
            <v>DNIT 121/2009-ES</v>
          </cell>
        </row>
        <row r="3260">
          <cell r="A3260">
            <v>2306019</v>
          </cell>
          <cell r="B3260" t="str">
            <v>Estaca prancha metálica - fornecimento e cravação com apoio de flutuante</v>
          </cell>
          <cell r="C3260" t="str">
            <v>kg</v>
          </cell>
          <cell r="D3260" t="str">
            <v>DNIT 121/2009-ES</v>
          </cell>
        </row>
        <row r="3261">
          <cell r="A3261">
            <v>2306062</v>
          </cell>
          <cell r="B3261" t="str">
            <v>Estaca raiz perfurada no solo com D = 16 cm - confecção</v>
          </cell>
          <cell r="C3261" t="str">
            <v>m</v>
          </cell>
          <cell r="D3261" t="str">
            <v>DNIT 121/2009-ES</v>
          </cell>
        </row>
        <row r="3262">
          <cell r="A3262">
            <v>2306063</v>
          </cell>
          <cell r="B3262" t="str">
            <v>Estaca raiz perfurada no solo com D = 20 cm - confecção</v>
          </cell>
          <cell r="C3262" t="str">
            <v>m</v>
          </cell>
          <cell r="D3262" t="str">
            <v>DNIT 121/2009-ES</v>
          </cell>
        </row>
        <row r="3263">
          <cell r="A3263">
            <v>2306064</v>
          </cell>
          <cell r="B3263" t="str">
            <v>Estaca raiz perfurada no solo com D = 25 cm - confecção</v>
          </cell>
          <cell r="C3263" t="str">
            <v>m</v>
          </cell>
          <cell r="D3263" t="str">
            <v>DNIT 121/2009-ES</v>
          </cell>
        </row>
        <row r="3264">
          <cell r="A3264">
            <v>2306065</v>
          </cell>
          <cell r="B3264" t="str">
            <v>Estaca raiz perfurada no solo com D = 31 cm - confecção</v>
          </cell>
          <cell r="C3264" t="str">
            <v>m</v>
          </cell>
          <cell r="D3264" t="str">
            <v>DNIT 121/2009-ES</v>
          </cell>
        </row>
        <row r="3265">
          <cell r="A3265">
            <v>2306066</v>
          </cell>
          <cell r="B3265" t="str">
            <v>Estaca raiz perfurada no solo com D = 40 cm - confecção</v>
          </cell>
          <cell r="C3265" t="str">
            <v>m</v>
          </cell>
          <cell r="D3265" t="str">
            <v>DNIT 121/2009-ES</v>
          </cell>
        </row>
        <row r="3266">
          <cell r="A3266">
            <v>2306067</v>
          </cell>
          <cell r="B3266" t="str">
            <v>Estaca raiz perfurada na rocha com D = 16 cm - confecção</v>
          </cell>
          <cell r="C3266" t="str">
            <v>m</v>
          </cell>
          <cell r="D3266" t="str">
            <v>DNIT 121/2009-ES</v>
          </cell>
        </row>
        <row r="3267">
          <cell r="A3267">
            <v>2306068</v>
          </cell>
          <cell r="B3267" t="str">
            <v>Estaca raiz perfurada na rocha com D = 20 cm - confecção</v>
          </cell>
          <cell r="C3267" t="str">
            <v>m</v>
          </cell>
          <cell r="D3267" t="str">
            <v>DNIT 121/2009-ES</v>
          </cell>
        </row>
        <row r="3268">
          <cell r="A3268">
            <v>2306069</v>
          </cell>
          <cell r="B3268" t="str">
            <v>Estaca raiz perfurada na rocha com D = 25 cm - confecção</v>
          </cell>
          <cell r="C3268" t="str">
            <v>m</v>
          </cell>
          <cell r="D3268" t="str">
            <v>DNIT 121/2009-ES</v>
          </cell>
        </row>
        <row r="3269">
          <cell r="A3269">
            <v>2306070</v>
          </cell>
          <cell r="B3269" t="str">
            <v>Estaca raiz perfurada na rocha com D = 31 cm - confecção</v>
          </cell>
          <cell r="C3269" t="str">
            <v>m</v>
          </cell>
          <cell r="D3269" t="str">
            <v>DNIT 121/2009-ES</v>
          </cell>
        </row>
        <row r="3270">
          <cell r="A3270">
            <v>2306071</v>
          </cell>
          <cell r="B3270" t="str">
            <v>Estaca raiz perfurada na rocha com D = 40 cm - confecção</v>
          </cell>
          <cell r="C3270" t="str">
            <v>m</v>
          </cell>
          <cell r="D3270" t="str">
            <v>DNIT 121/2009-ES</v>
          </cell>
        </row>
        <row r="3271">
          <cell r="A3271">
            <v>2306072</v>
          </cell>
          <cell r="B3271" t="str">
            <v>Estaca escavada circular com uso de lama bentonitica - confecção</v>
          </cell>
          <cell r="C3271" t="str">
            <v>m³</v>
          </cell>
          <cell r="D3271" t="str">
            <v>DNIT 121/2009-ES</v>
          </cell>
        </row>
        <row r="3272">
          <cell r="A3272">
            <v>2306074</v>
          </cell>
          <cell r="B3272" t="str">
            <v>Estaca hélice contínua - confecção</v>
          </cell>
          <cell r="C3272" t="str">
            <v>m³</v>
          </cell>
          <cell r="D3272" t="str">
            <v>DNIT 121/2009-ES</v>
          </cell>
        </row>
        <row r="3273">
          <cell r="A3273">
            <v>2306076</v>
          </cell>
          <cell r="B3273" t="str">
            <v>Armação de estaca escavada ou parede diafragma em aço CA-50 com apoio de guindaste - fornecimento, preparo e colocação</v>
          </cell>
          <cell r="C3273" t="str">
            <v>kg</v>
          </cell>
          <cell r="D3273" t="str">
            <v>DNIT 121/2009-ES</v>
          </cell>
        </row>
        <row r="3274">
          <cell r="A3274">
            <v>2306078</v>
          </cell>
          <cell r="B3274" t="str">
            <v>Estaca Franki com fuste apiloado D = 35 cm - confecção</v>
          </cell>
          <cell r="C3274" t="str">
            <v>m</v>
          </cell>
          <cell r="D3274" t="str">
            <v>DNIT 121/2009-ES</v>
          </cell>
        </row>
        <row r="3275">
          <cell r="A3275">
            <v>2306080</v>
          </cell>
          <cell r="B3275" t="str">
            <v>Estaca Franki com fuste apiloado D = 40 cm - confecção</v>
          </cell>
          <cell r="C3275" t="str">
            <v>m</v>
          </cell>
          <cell r="D3275" t="str">
            <v>DNIT 121/2009-ES</v>
          </cell>
        </row>
        <row r="3276">
          <cell r="A3276">
            <v>2306082</v>
          </cell>
          <cell r="B3276" t="str">
            <v>Estaca Franki com fuste apiloado D = 45 cm - confecção</v>
          </cell>
          <cell r="C3276" t="str">
            <v>m</v>
          </cell>
          <cell r="D3276" t="str">
            <v>DNIT 121/2009-ES</v>
          </cell>
        </row>
        <row r="3277">
          <cell r="A3277">
            <v>2306084</v>
          </cell>
          <cell r="B3277" t="str">
            <v>Estaca Franki com fuste apiloado D = 52 cm - confecção</v>
          </cell>
          <cell r="C3277" t="str">
            <v>m</v>
          </cell>
          <cell r="D3277" t="str">
            <v>DNIT 121/2009-ES</v>
          </cell>
        </row>
        <row r="3278">
          <cell r="A3278">
            <v>2306086</v>
          </cell>
          <cell r="B3278" t="str">
            <v>Estaca Franki com fuste apiloado D = 60 cm - confecção</v>
          </cell>
          <cell r="C3278" t="str">
            <v>m</v>
          </cell>
          <cell r="D3278" t="str">
            <v>DNIT 121/2009-ES</v>
          </cell>
        </row>
        <row r="3279">
          <cell r="A3279">
            <v>2306090</v>
          </cell>
          <cell r="B3279" t="str">
            <v>Estaca broca manual D = 25 cm - confecção</v>
          </cell>
          <cell r="C3279" t="str">
            <v>m</v>
          </cell>
          <cell r="D3279" t="str">
            <v>DNIT 121/2009-ES</v>
          </cell>
        </row>
        <row r="3280">
          <cell r="A3280">
            <v>2306091</v>
          </cell>
          <cell r="B3280" t="str">
            <v>Estaca broca manual D = 30 cm - confecção</v>
          </cell>
          <cell r="C3280" t="str">
            <v>m</v>
          </cell>
          <cell r="D3280" t="str">
            <v>DNIT 121/2009-ES</v>
          </cell>
        </row>
        <row r="3281">
          <cell r="A3281">
            <v>2306095</v>
          </cell>
          <cell r="B3281" t="str">
            <v>Estaca ômega - confecção</v>
          </cell>
          <cell r="C3281" t="str">
            <v>m³</v>
          </cell>
          <cell r="D3281" t="str">
            <v>DNIT 121/2009-ES</v>
          </cell>
        </row>
        <row r="3282">
          <cell r="A3282">
            <v>2306097</v>
          </cell>
          <cell r="B3282" t="str">
            <v>Estaca pré-moldada seção 20 x 20 cm - sem emenda - fornecimento e cravação</v>
          </cell>
          <cell r="C3282" t="str">
            <v>m</v>
          </cell>
          <cell r="D3282" t="str">
            <v>DNIT 121/2009-ES</v>
          </cell>
        </row>
        <row r="3283">
          <cell r="A3283">
            <v>2306098</v>
          </cell>
          <cell r="B3283" t="str">
            <v>Estaca pré-moldada seção 25 x 25 cm - sem emenda - fornecimento e cravação</v>
          </cell>
          <cell r="C3283" t="str">
            <v>m</v>
          </cell>
          <cell r="D3283" t="str">
            <v>DNIT 121/2009-ES</v>
          </cell>
        </row>
        <row r="3284">
          <cell r="A3284">
            <v>2306100</v>
          </cell>
          <cell r="B3284" t="str">
            <v>Estaca pré-moldada seção 35 x 35 cm - sem emenda - fornecimento e cravação</v>
          </cell>
          <cell r="C3284" t="str">
            <v>m</v>
          </cell>
          <cell r="D3284" t="str">
            <v>DNIT 121/2009-ES</v>
          </cell>
        </row>
        <row r="3285">
          <cell r="A3285">
            <v>2306101</v>
          </cell>
          <cell r="B3285" t="str">
            <v>Estaca de concreto pré-moldada protendida 15 x 15 cm - sem emenda - confecção e cravação</v>
          </cell>
          <cell r="C3285" t="str">
            <v>m</v>
          </cell>
          <cell r="D3285" t="str">
            <v>DNIT 121/2009-ES</v>
          </cell>
        </row>
        <row r="3286">
          <cell r="A3286">
            <v>2306102</v>
          </cell>
          <cell r="B3286" t="str">
            <v>Estaca de concreto pré-moldada protendida 17 x 17 cm - sem emenda - confecção e cravação</v>
          </cell>
          <cell r="C3286" t="str">
            <v>m</v>
          </cell>
          <cell r="D3286" t="str">
            <v>DNIT 121/2009-ES</v>
          </cell>
        </row>
        <row r="3287">
          <cell r="A3287">
            <v>2306103</v>
          </cell>
          <cell r="B3287" t="str">
            <v>Estaca de concreto pré-moldada protendida 20 x 20 cm - sem emenda - confecção e cravação</v>
          </cell>
          <cell r="C3287" t="str">
            <v>m</v>
          </cell>
          <cell r="D3287" t="str">
            <v>DNIT 121/2009-ES</v>
          </cell>
        </row>
        <row r="3288">
          <cell r="A3288">
            <v>2306104</v>
          </cell>
          <cell r="B3288" t="str">
            <v>Estaca de concreto pré-moldada protendida 21 x 21 cm - sem emenda - confecção e cravação</v>
          </cell>
          <cell r="C3288" t="str">
            <v>m</v>
          </cell>
          <cell r="D3288" t="str">
            <v>DNIT 121/2009-ES</v>
          </cell>
        </row>
        <row r="3289">
          <cell r="A3289">
            <v>2306105</v>
          </cell>
          <cell r="B3289" t="str">
            <v>Estaca de concreto pré-moldada protendida 23 x 23 cm - sem emenda - confecção e cravação</v>
          </cell>
          <cell r="C3289" t="str">
            <v>m</v>
          </cell>
          <cell r="D3289" t="str">
            <v>DNIT 121/2009-ES</v>
          </cell>
        </row>
        <row r="3290">
          <cell r="A3290">
            <v>2306106</v>
          </cell>
          <cell r="B3290" t="str">
            <v>Estaca de concreto pré-moldada protendida 2 5x 25 cm - sem emenda - confecção e cravação</v>
          </cell>
          <cell r="C3290" t="str">
            <v>m</v>
          </cell>
          <cell r="D3290" t="str">
            <v>DNIT 121/2009-ES</v>
          </cell>
        </row>
        <row r="3291">
          <cell r="A3291">
            <v>2306107</v>
          </cell>
          <cell r="B3291" t="str">
            <v>Estaca de concreto pré-moldada protendida 26 x 26 cm - sem emenda - confecção e cravação</v>
          </cell>
          <cell r="C3291" t="str">
            <v>m</v>
          </cell>
          <cell r="D3291" t="str">
            <v>DNIT 121/2009-ES</v>
          </cell>
        </row>
        <row r="3292">
          <cell r="A3292">
            <v>2306108</v>
          </cell>
          <cell r="B3292" t="str">
            <v>Estaca trilho TR 25 - com emenda - fornecimento e cravação</v>
          </cell>
          <cell r="C3292" t="str">
            <v>m</v>
          </cell>
          <cell r="D3292" t="str">
            <v>DNIT 121/2009-ES</v>
          </cell>
        </row>
        <row r="3293">
          <cell r="A3293">
            <v>2306110</v>
          </cell>
          <cell r="B3293" t="str">
            <v>Estacas trilho TR 37 - com emenda - fornecimento e cravação</v>
          </cell>
          <cell r="C3293" t="str">
            <v>m</v>
          </cell>
          <cell r="D3293" t="str">
            <v>DNIT 121/2009-ES</v>
          </cell>
        </row>
        <row r="3294">
          <cell r="A3294">
            <v>2306111</v>
          </cell>
          <cell r="B3294" t="str">
            <v>Estacas trilho TR 45 - com emenda - fornecimento e cravação</v>
          </cell>
          <cell r="C3294" t="str">
            <v>m</v>
          </cell>
          <cell r="D3294" t="str">
            <v>DNIT 121/2009-ES</v>
          </cell>
        </row>
        <row r="3295">
          <cell r="A3295">
            <v>2306112</v>
          </cell>
          <cell r="B3295" t="str">
            <v>Estacas trilho TR 57 - com emenda - fornecimento e cravação</v>
          </cell>
          <cell r="C3295" t="str">
            <v>m</v>
          </cell>
          <cell r="D3295" t="str">
            <v>DNIT 121/2009-ES</v>
          </cell>
        </row>
        <row r="3296">
          <cell r="A3296">
            <v>2306113</v>
          </cell>
          <cell r="B3296" t="str">
            <v>Estacas trilho TR 68 - com emenda - fornecimento e cravação</v>
          </cell>
          <cell r="C3296" t="str">
            <v>m</v>
          </cell>
          <cell r="D3296" t="str">
            <v>DNIT 121/2009-ES</v>
          </cell>
        </row>
        <row r="3297">
          <cell r="A3297">
            <v>2306114</v>
          </cell>
          <cell r="B3297" t="str">
            <v>Estacas duplo trilho TR 25 - com emenda - fornecimento e cravação</v>
          </cell>
          <cell r="C3297" t="str">
            <v>m</v>
          </cell>
          <cell r="D3297" t="str">
            <v>DNIT 121/2009-ES</v>
          </cell>
        </row>
        <row r="3298">
          <cell r="A3298">
            <v>2306115</v>
          </cell>
          <cell r="B3298" t="str">
            <v>Estacas duplo trilho TR 37 - com emenda - fornecimento e cravação</v>
          </cell>
          <cell r="C3298" t="str">
            <v>m</v>
          </cell>
          <cell r="D3298" t="str">
            <v>DNIT 121/2009-ES</v>
          </cell>
        </row>
        <row r="3299">
          <cell r="A3299">
            <v>2306116</v>
          </cell>
          <cell r="B3299" t="str">
            <v>Estacas duplo trilho TR 45 - com emenda - fornecimento e cravação</v>
          </cell>
          <cell r="C3299" t="str">
            <v>m</v>
          </cell>
          <cell r="D3299" t="str">
            <v>DNIT 121/2009-ES</v>
          </cell>
        </row>
        <row r="3300">
          <cell r="A3300">
            <v>2306118</v>
          </cell>
          <cell r="B3300" t="str">
            <v>Estacas duplo trilho TR 57 - com emenda - fornecimento e cravação</v>
          </cell>
          <cell r="C3300" t="str">
            <v>m</v>
          </cell>
          <cell r="D3300" t="str">
            <v>DNIT 121/2009-ES</v>
          </cell>
        </row>
        <row r="3301">
          <cell r="A3301">
            <v>2306122</v>
          </cell>
          <cell r="B3301" t="str">
            <v>Estacas duplo trilho TR 68 - com emenda - fornecimento e cravação</v>
          </cell>
          <cell r="C3301" t="str">
            <v>m</v>
          </cell>
          <cell r="D3301" t="str">
            <v>DNIT 121/2009-ES</v>
          </cell>
        </row>
        <row r="3302">
          <cell r="A3302">
            <v>2306123</v>
          </cell>
          <cell r="B3302" t="str">
            <v>Estacas triplo trilho TR 25 - com emenda - fornecimento e cravação</v>
          </cell>
          <cell r="C3302" t="str">
            <v>m</v>
          </cell>
          <cell r="D3302" t="str">
            <v>DNIT 121/2009-ES</v>
          </cell>
        </row>
        <row r="3303">
          <cell r="A3303">
            <v>2306124</v>
          </cell>
          <cell r="B3303" t="str">
            <v>Estacas triplo trilho TR 37 - com emenda - fornecimento e cravação</v>
          </cell>
          <cell r="C3303" t="str">
            <v>m</v>
          </cell>
          <cell r="D3303" t="str">
            <v>DNIT 121/2009-ES</v>
          </cell>
        </row>
        <row r="3304">
          <cell r="A3304">
            <v>2306125</v>
          </cell>
          <cell r="B3304" t="str">
            <v>Estacas triplo trilho TR 45 - com emenda - fornecimento e cravação</v>
          </cell>
          <cell r="C3304" t="str">
            <v>m</v>
          </cell>
          <cell r="D3304" t="str">
            <v>DNIT 121/2009-ES</v>
          </cell>
        </row>
        <row r="3305">
          <cell r="A3305">
            <v>2306126</v>
          </cell>
          <cell r="B3305" t="str">
            <v>Estacas triplo trilho TR 57 - com emenda - fornecimento e cravação</v>
          </cell>
          <cell r="C3305" t="str">
            <v>m</v>
          </cell>
          <cell r="D3305" t="str">
            <v>DNIT 121/2009-ES</v>
          </cell>
        </row>
        <row r="3306">
          <cell r="A3306">
            <v>2306127</v>
          </cell>
          <cell r="B3306" t="str">
            <v>Estacas triplo trilho TR 68 - com emenda - fornecimento e cravação</v>
          </cell>
          <cell r="C3306" t="str">
            <v>m</v>
          </cell>
          <cell r="D3306" t="str">
            <v>DNIT 121/2009-ES</v>
          </cell>
        </row>
        <row r="3307">
          <cell r="A3307">
            <v>2306132</v>
          </cell>
          <cell r="B3307" t="str">
            <v>Estaca perfil metálico W 150 x 22,5 (H) - com emenda - fornecimento e cravação</v>
          </cell>
          <cell r="C3307" t="str">
            <v>m</v>
          </cell>
          <cell r="D3307" t="str">
            <v>DNIT 121/2009-ES</v>
          </cell>
        </row>
        <row r="3308">
          <cell r="A3308">
            <v>2306133</v>
          </cell>
          <cell r="B3308" t="str">
            <v>Estaca duplo perfil metálico W 250 x 17,9 - com emenda - fornecimento e cravação</v>
          </cell>
          <cell r="C3308" t="str">
            <v>m</v>
          </cell>
          <cell r="D3308" t="str">
            <v>DNIT 121/2009-ES</v>
          </cell>
        </row>
        <row r="3309">
          <cell r="A3309">
            <v>2306141</v>
          </cell>
          <cell r="B3309" t="str">
            <v>Coluna de brita D = 50 cm executada com perfuratriz tipo bottom feed - brita comercial - confecção e cravação</v>
          </cell>
          <cell r="C3309" t="str">
            <v>m</v>
          </cell>
          <cell r="D3309"/>
        </row>
        <row r="3310">
          <cell r="A3310">
            <v>2306142</v>
          </cell>
          <cell r="B3310" t="str">
            <v>Coluna de brita D = 60 cm executada com perfuratriz tipo bottom feed - brita comercial - confecção e cravação</v>
          </cell>
          <cell r="C3310" t="str">
            <v>m</v>
          </cell>
          <cell r="D3310"/>
        </row>
        <row r="3311">
          <cell r="A3311">
            <v>2306143</v>
          </cell>
          <cell r="B3311" t="str">
            <v>Coluna de brita D = 70 cm executada com perfuratriz tipo bottom feed - brita comercial - confecção e cravação</v>
          </cell>
          <cell r="C3311" t="str">
            <v>m</v>
          </cell>
          <cell r="D3311"/>
        </row>
        <row r="3312">
          <cell r="A3312">
            <v>2306144</v>
          </cell>
          <cell r="B3312" t="str">
            <v>Coluna de brita D = 80 cm executada com perfuratriz tipo bottom feed - brita comercial - confecção e cravação</v>
          </cell>
          <cell r="C3312" t="str">
            <v>m</v>
          </cell>
          <cell r="D3312"/>
        </row>
        <row r="3313">
          <cell r="A3313">
            <v>2306145</v>
          </cell>
          <cell r="B3313" t="str">
            <v>Coluna de brita D = 50 cm executada com perfuratriz tipo bottom feed - brita produzida - confecção e cravação</v>
          </cell>
          <cell r="C3313" t="str">
            <v>m</v>
          </cell>
          <cell r="D3313"/>
        </row>
        <row r="3314">
          <cell r="A3314">
            <v>2306146</v>
          </cell>
          <cell r="B3314" t="str">
            <v>Coluna de brita D = 60 cm executada com perfuratriz tipo bottom feed - brita produzida - confecção e cravação</v>
          </cell>
          <cell r="C3314" t="str">
            <v>m</v>
          </cell>
          <cell r="D3314"/>
        </row>
        <row r="3315">
          <cell r="A3315">
            <v>2306147</v>
          </cell>
          <cell r="B3315" t="str">
            <v>Coluna de brita D = 70 cm executada com perfuratriz tipo bottom feed - brita produzida - confecção e cravação</v>
          </cell>
          <cell r="C3315" t="str">
            <v>m</v>
          </cell>
          <cell r="D3315"/>
        </row>
        <row r="3316">
          <cell r="A3316">
            <v>2306148</v>
          </cell>
          <cell r="B3316" t="str">
            <v>Coluna de brita D = 80 cm executada com perfuratriz tipo bottom feed - brita produzida - confecção e cravação</v>
          </cell>
          <cell r="C3316" t="str">
            <v>m</v>
          </cell>
          <cell r="D3316"/>
        </row>
        <row r="3317">
          <cell r="A3317">
            <v>2306176</v>
          </cell>
          <cell r="B3317" t="str">
            <v>Arrasamento de estacas de concreto com diâmetro ou largura = 20 cm</v>
          </cell>
          <cell r="C3317" t="str">
            <v>un</v>
          </cell>
          <cell r="D3317" t="str">
            <v>DNIT 121/2009-ES</v>
          </cell>
        </row>
        <row r="3318">
          <cell r="A3318">
            <v>2306177</v>
          </cell>
          <cell r="B3318" t="str">
            <v>Arrasamento de estacas de concreto com diâmetro ou largura = 25 cm</v>
          </cell>
          <cell r="C3318" t="str">
            <v>un</v>
          </cell>
          <cell r="D3318" t="str">
            <v>DNIT 121/2009-ES</v>
          </cell>
        </row>
        <row r="3319">
          <cell r="A3319">
            <v>2306178</v>
          </cell>
          <cell r="B3319" t="str">
            <v>Arrasamento de estacas de concreto com diâmetro ou largura = 30 cm</v>
          </cell>
          <cell r="C3319" t="str">
            <v>un</v>
          </cell>
          <cell r="D3319" t="str">
            <v>DNIT 121/2009-ES</v>
          </cell>
        </row>
        <row r="3320">
          <cell r="A3320">
            <v>2306179</v>
          </cell>
          <cell r="B3320" t="str">
            <v>Arrasamento de estacas de concreto com diâmetro ou largura = 35 cm</v>
          </cell>
          <cell r="C3320" t="str">
            <v>un</v>
          </cell>
          <cell r="D3320" t="str">
            <v>DNIT 121/2009-ES</v>
          </cell>
        </row>
        <row r="3321">
          <cell r="A3321">
            <v>2306180</v>
          </cell>
          <cell r="B3321" t="str">
            <v>Estaca raiz perfurada no solo com D = 50 cm - confecção</v>
          </cell>
          <cell r="C3321" t="str">
            <v>m</v>
          </cell>
          <cell r="D3321" t="str">
            <v>DNIT 121/2009-ES</v>
          </cell>
        </row>
        <row r="3322">
          <cell r="A3322">
            <v>2306181</v>
          </cell>
          <cell r="B3322" t="str">
            <v>Estaca raiz perfurada na rocha com D = 50 cm - confecção</v>
          </cell>
          <cell r="C3322" t="str">
            <v>m</v>
          </cell>
          <cell r="D3322" t="str">
            <v>DNIT 121/2009-ES</v>
          </cell>
        </row>
        <row r="3323">
          <cell r="A3323">
            <v>2306239</v>
          </cell>
          <cell r="B3323" t="str">
            <v>Parede diafragma - confecção</v>
          </cell>
          <cell r="C3323" t="str">
            <v>m³</v>
          </cell>
          <cell r="D3323"/>
        </row>
        <row r="3324">
          <cell r="A3324">
            <v>2306243</v>
          </cell>
          <cell r="B3324" t="str">
            <v>Muro guia para parede diafragma com duas cortinas de 10 x 110 cm</v>
          </cell>
          <cell r="C3324" t="str">
            <v>m</v>
          </cell>
          <cell r="D3324"/>
        </row>
        <row r="3325">
          <cell r="A3325">
            <v>2306249</v>
          </cell>
          <cell r="B3325" t="str">
            <v>Arrasamento de estacas de concreto com diâmetro ou largura = 40 cm</v>
          </cell>
          <cell r="C3325" t="str">
            <v>un</v>
          </cell>
          <cell r="D3325" t="str">
            <v>DNIT 121/2009-ES</v>
          </cell>
        </row>
        <row r="3326">
          <cell r="A3326">
            <v>2306250</v>
          </cell>
          <cell r="B3326" t="str">
            <v>Arrasamento de estacas de concreto com diâmetro ou largura = 50 cm</v>
          </cell>
          <cell r="C3326" t="str">
            <v>un</v>
          </cell>
          <cell r="D3326" t="str">
            <v>DNIT 121/2009-ES</v>
          </cell>
        </row>
        <row r="3327">
          <cell r="A3327">
            <v>2306251</v>
          </cell>
          <cell r="B3327" t="str">
            <v>Arrasamento de estacas de concreto com diâmetro ou largura = 60 cm</v>
          </cell>
          <cell r="C3327" t="str">
            <v>un</v>
          </cell>
          <cell r="D3327" t="str">
            <v>DNIT 121/2009-ES</v>
          </cell>
        </row>
        <row r="3328">
          <cell r="A3328">
            <v>2306252</v>
          </cell>
          <cell r="B3328" t="str">
            <v>Arrasamento de estacas de concreto com diâmetro ou largura = 70 cm</v>
          </cell>
          <cell r="C3328" t="str">
            <v>un</v>
          </cell>
          <cell r="D3328" t="str">
            <v>DNIT 121/2009-ES</v>
          </cell>
        </row>
        <row r="3329">
          <cell r="A3329">
            <v>2306253</v>
          </cell>
          <cell r="B3329" t="str">
            <v>Arrasamento de estacas de concreto com diâmetro ou largura = 80 cm</v>
          </cell>
          <cell r="C3329" t="str">
            <v>un</v>
          </cell>
          <cell r="D3329" t="str">
            <v>DNIT 121/2009-ES</v>
          </cell>
        </row>
        <row r="3330">
          <cell r="A3330">
            <v>2306254</v>
          </cell>
          <cell r="B3330" t="str">
            <v>Arrasamento de estacas de concreto com diâmetro ou largura = 90 cm</v>
          </cell>
          <cell r="C3330" t="str">
            <v>un</v>
          </cell>
          <cell r="D3330" t="str">
            <v>DNIT 121/2009-ES</v>
          </cell>
        </row>
        <row r="3331">
          <cell r="A3331">
            <v>2306255</v>
          </cell>
          <cell r="B3331" t="str">
            <v>Arrasamento de estacas de concreto com diâmetro ou largura = 100 cm</v>
          </cell>
          <cell r="C3331" t="str">
            <v>un</v>
          </cell>
          <cell r="D3331" t="str">
            <v>DNIT 121/2009-ES</v>
          </cell>
        </row>
        <row r="3332">
          <cell r="A3332">
            <v>2306256</v>
          </cell>
          <cell r="B3332" t="str">
            <v>Arrasamento de estacas de concreto com diâmetro ou largura = 110 cm</v>
          </cell>
          <cell r="C3332" t="str">
            <v>un</v>
          </cell>
          <cell r="D3332" t="str">
            <v>DNIT 121/2009-ES</v>
          </cell>
        </row>
        <row r="3333">
          <cell r="A3333">
            <v>2306257</v>
          </cell>
          <cell r="B3333" t="str">
            <v>Arrasamento de estacas de concreto com diâmetro ou largura = 120 cm</v>
          </cell>
          <cell r="C3333" t="str">
            <v>un</v>
          </cell>
          <cell r="D3333" t="str">
            <v>DNIT 121/2009-ES</v>
          </cell>
        </row>
        <row r="3334">
          <cell r="A3334">
            <v>2306258</v>
          </cell>
          <cell r="B3334" t="str">
            <v>Arrasamento de estacas trilho TR 25</v>
          </cell>
          <cell r="C3334" t="str">
            <v>un</v>
          </cell>
          <cell r="D3334" t="str">
            <v>DNIT 121/2009-ES</v>
          </cell>
        </row>
        <row r="3335">
          <cell r="A3335">
            <v>2306260</v>
          </cell>
          <cell r="B3335" t="str">
            <v>Arrasamento de estacas trilho TR 37</v>
          </cell>
          <cell r="C3335" t="str">
            <v>un</v>
          </cell>
          <cell r="D3335" t="str">
            <v>DNIT 121/2009-ES</v>
          </cell>
        </row>
        <row r="3336">
          <cell r="A3336">
            <v>2306261</v>
          </cell>
          <cell r="B3336" t="str">
            <v>Arrasamento de estacas trilho TR 45</v>
          </cell>
          <cell r="C3336" t="str">
            <v>un</v>
          </cell>
          <cell r="D3336" t="str">
            <v>DNIT 121/2009-ES</v>
          </cell>
        </row>
        <row r="3337">
          <cell r="A3337">
            <v>2306263</v>
          </cell>
          <cell r="B3337" t="str">
            <v>Arrasamento de estacas trilho TR 57</v>
          </cell>
          <cell r="C3337" t="str">
            <v>un</v>
          </cell>
          <cell r="D3337" t="str">
            <v>DNIT 121/2009-ES</v>
          </cell>
        </row>
        <row r="3338">
          <cell r="A3338">
            <v>2306264</v>
          </cell>
          <cell r="B3338" t="str">
            <v>Arrasamento de estacas trilho TR 68</v>
          </cell>
          <cell r="C3338" t="str">
            <v>un</v>
          </cell>
          <cell r="D3338" t="str">
            <v>DNIT 121/2009-ES</v>
          </cell>
        </row>
        <row r="3339">
          <cell r="A3339">
            <v>2306265</v>
          </cell>
          <cell r="B3339" t="str">
            <v>Arrasamento de estacas duplo trilho TR 37</v>
          </cell>
          <cell r="C3339" t="str">
            <v>un</v>
          </cell>
          <cell r="D3339" t="str">
            <v>DNIT 121/2009-ES</v>
          </cell>
        </row>
        <row r="3340">
          <cell r="A3340">
            <v>2306266</v>
          </cell>
          <cell r="B3340" t="str">
            <v>Arrasamento de estacas duplo trilho TR 45</v>
          </cell>
          <cell r="C3340" t="str">
            <v>un</v>
          </cell>
          <cell r="D3340" t="str">
            <v>DNIT 121/2009-ES</v>
          </cell>
        </row>
        <row r="3341">
          <cell r="A3341">
            <v>2306268</v>
          </cell>
          <cell r="B3341" t="str">
            <v>Arrasamento de estacas duplo trilho TR 57</v>
          </cell>
          <cell r="C3341" t="str">
            <v>un</v>
          </cell>
          <cell r="D3341" t="str">
            <v>DNIT 121/2009-ES</v>
          </cell>
        </row>
        <row r="3342">
          <cell r="A3342">
            <v>2306269</v>
          </cell>
          <cell r="B3342" t="str">
            <v>Estaca de concreto pré-moldada protendida 30 x 30 cm - sem emenda - confecção e cravação</v>
          </cell>
          <cell r="C3342" t="str">
            <v>m</v>
          </cell>
          <cell r="D3342" t="str">
            <v>DNIT 121/2009-ES</v>
          </cell>
        </row>
        <row r="3343">
          <cell r="A3343">
            <v>2306270</v>
          </cell>
          <cell r="B3343" t="str">
            <v>Estaca de concreto pré-moldada protendida 33 x 33 cm - sem emenda - confecção e cravação</v>
          </cell>
          <cell r="C3343" t="str">
            <v>m</v>
          </cell>
          <cell r="D3343" t="str">
            <v>DNIT 121/2009-ES</v>
          </cell>
        </row>
        <row r="3344">
          <cell r="A3344">
            <v>2306271</v>
          </cell>
          <cell r="B3344" t="str">
            <v>Estaca de concreto pré-moldada protendida 35 x 35 cm - sem emenda - confecção e cravação</v>
          </cell>
          <cell r="C3344" t="str">
            <v>m</v>
          </cell>
          <cell r="D3344" t="str">
            <v>DNIT 121/2009-ES</v>
          </cell>
        </row>
        <row r="3345">
          <cell r="A3345">
            <v>2306272</v>
          </cell>
          <cell r="B3345" t="str">
            <v>Estaca de concreto pré-moldada protendida 38 x 38 cm - sem emenda - confecção e cravação</v>
          </cell>
          <cell r="C3345" t="str">
            <v>m</v>
          </cell>
          <cell r="D3345" t="str">
            <v>DNIT 121/2009-ES</v>
          </cell>
        </row>
        <row r="3346">
          <cell r="A3346">
            <v>2306273</v>
          </cell>
          <cell r="B3346" t="str">
            <v>Estaca de concreto pré-moldada protendida 40 x 40 cm - sem emenda - confecção e cravação</v>
          </cell>
          <cell r="C3346" t="str">
            <v>m</v>
          </cell>
          <cell r="D3346" t="str">
            <v>DNIT 121/2009-ES</v>
          </cell>
        </row>
        <row r="3347">
          <cell r="A3347">
            <v>2306274</v>
          </cell>
          <cell r="B3347" t="str">
            <v>Estaca de concreto pré-moldada protendida 42 x 42 cm - sem emenda - confecção e cravação</v>
          </cell>
          <cell r="C3347" t="str">
            <v>m</v>
          </cell>
          <cell r="D3347" t="str">
            <v>DNIT 121/2009-ES</v>
          </cell>
        </row>
        <row r="3348">
          <cell r="A3348">
            <v>2306275</v>
          </cell>
          <cell r="B3348" t="str">
            <v>Estaca de concreto pré-moldada protendida 45 x 45 cm - sem emenda - confecção e cravação</v>
          </cell>
          <cell r="C3348" t="str">
            <v>m</v>
          </cell>
          <cell r="D3348" t="str">
            <v>DNIT 121/2009-ES</v>
          </cell>
        </row>
        <row r="3349">
          <cell r="A3349">
            <v>2306279</v>
          </cell>
          <cell r="B3349" t="str">
            <v>Berço para pré-moldagem de estacas protendidas com capacidade de 16 m³, inclusive formas metálicas - utilização de 100 vezes</v>
          </cell>
          <cell r="C3349" t="str">
            <v>m³</v>
          </cell>
          <cell r="D3349" t="str">
            <v>DNIT 121/2009-ES</v>
          </cell>
        </row>
        <row r="3350">
          <cell r="A3350">
            <v>2306300</v>
          </cell>
          <cell r="B3350" t="str">
            <v>Fabricação de estaca pré-moldada de concreto protendida seção 15 x 15 cm</v>
          </cell>
          <cell r="C3350" t="str">
            <v>m</v>
          </cell>
          <cell r="D3350" t="str">
            <v>NBR 6122/1996</v>
          </cell>
        </row>
        <row r="3351">
          <cell r="A3351">
            <v>2306301</v>
          </cell>
          <cell r="B3351" t="str">
            <v>Fabricação de estaca pré-moldada de concreto protendida seção 17 x 17 cm</v>
          </cell>
          <cell r="C3351" t="str">
            <v>m</v>
          </cell>
          <cell r="D3351" t="str">
            <v>NBR 6122/1996</v>
          </cell>
        </row>
        <row r="3352">
          <cell r="A3352">
            <v>2306302</v>
          </cell>
          <cell r="B3352" t="str">
            <v>Fabricação de estaca pré-moldada de concreto protendida seção 20 x 20 cm</v>
          </cell>
          <cell r="C3352" t="str">
            <v>m</v>
          </cell>
          <cell r="D3352" t="str">
            <v>NBR 6122/1996</v>
          </cell>
        </row>
        <row r="3353">
          <cell r="A3353">
            <v>2306303</v>
          </cell>
          <cell r="B3353" t="str">
            <v>Fabricação de estaca pré-moldada de concreto protendida seção 21 x 21 cm</v>
          </cell>
          <cell r="C3353" t="str">
            <v>m</v>
          </cell>
          <cell r="D3353" t="str">
            <v>NBR 6122/1996</v>
          </cell>
        </row>
        <row r="3354">
          <cell r="A3354">
            <v>2306304</v>
          </cell>
          <cell r="B3354" t="str">
            <v>Fabricação de estaca pré-moldada de concreto protendida seção 23 x 23 cm</v>
          </cell>
          <cell r="C3354" t="str">
            <v>m</v>
          </cell>
          <cell r="D3354" t="str">
            <v>NBR 6122/1996</v>
          </cell>
        </row>
        <row r="3355">
          <cell r="A3355">
            <v>2306305</v>
          </cell>
          <cell r="B3355" t="str">
            <v>Fabricação de estaca pré-moldada de concreto protendida seção 25 x 25 cm</v>
          </cell>
          <cell r="C3355" t="str">
            <v>m</v>
          </cell>
          <cell r="D3355" t="str">
            <v>NBR 6122/1996</v>
          </cell>
        </row>
        <row r="3356">
          <cell r="A3356">
            <v>2306306</v>
          </cell>
          <cell r="B3356" t="str">
            <v>Fabricação de estaca pré-moldada de concreto protendida seção 26 x 26 cm</v>
          </cell>
          <cell r="C3356" t="str">
            <v>m</v>
          </cell>
          <cell r="D3356" t="str">
            <v>NBR 6122/1996</v>
          </cell>
        </row>
        <row r="3357">
          <cell r="A3357">
            <v>2306307</v>
          </cell>
          <cell r="B3357" t="str">
            <v>Fabricação de estaca pré-moldada de concreto protendida seção 30 x 30 cm</v>
          </cell>
          <cell r="C3357" t="str">
            <v>m</v>
          </cell>
          <cell r="D3357" t="str">
            <v>NBR 6122/1996</v>
          </cell>
        </row>
        <row r="3358">
          <cell r="A3358">
            <v>2306308</v>
          </cell>
          <cell r="B3358" t="str">
            <v>Fabricação de estaca pré-moldada de concreto protendida seção 33 x 33 cm</v>
          </cell>
          <cell r="C3358" t="str">
            <v>m</v>
          </cell>
          <cell r="D3358" t="str">
            <v>NBR 6122/1996</v>
          </cell>
        </row>
        <row r="3359">
          <cell r="A3359">
            <v>2306309</v>
          </cell>
          <cell r="B3359" t="str">
            <v>Fabricação de estaca pré-moldada de concreto protendida seção 35 x 35 cm</v>
          </cell>
          <cell r="C3359" t="str">
            <v>m</v>
          </cell>
          <cell r="D3359" t="str">
            <v>NBR 6122/1996</v>
          </cell>
        </row>
        <row r="3360">
          <cell r="A3360">
            <v>2306310</v>
          </cell>
          <cell r="B3360" t="str">
            <v>Fabricação de estaca pré-moldada de concreto protendida seção 38 x 38 cm</v>
          </cell>
          <cell r="C3360" t="str">
            <v>m</v>
          </cell>
          <cell r="D3360" t="str">
            <v>NBR 6122/1996</v>
          </cell>
        </row>
        <row r="3361">
          <cell r="A3361">
            <v>2306311</v>
          </cell>
          <cell r="B3361" t="str">
            <v>Fabricação de estaca pré-moldada de concreto protendida seção 40 x 40 cm</v>
          </cell>
          <cell r="C3361" t="str">
            <v>m</v>
          </cell>
          <cell r="D3361" t="str">
            <v>NBR 6122/1996</v>
          </cell>
        </row>
        <row r="3362">
          <cell r="A3362">
            <v>2306312</v>
          </cell>
          <cell r="B3362" t="str">
            <v>Fabricação de estaca pré-moldada de concreto protendida seção 42 x 42 cm</v>
          </cell>
          <cell r="C3362" t="str">
            <v>m</v>
          </cell>
          <cell r="D3362" t="str">
            <v>NBR 6122/1996</v>
          </cell>
        </row>
        <row r="3363">
          <cell r="A3363">
            <v>2306313</v>
          </cell>
          <cell r="B3363" t="str">
            <v>Fabricação de estaca pré-moldada de concreto protendida seção 45 x 45 cm</v>
          </cell>
          <cell r="C3363" t="str">
            <v>m</v>
          </cell>
          <cell r="D3363" t="str">
            <v>NBR 6122/1996</v>
          </cell>
        </row>
        <row r="3364">
          <cell r="A3364">
            <v>2306604</v>
          </cell>
          <cell r="B3364" t="str">
            <v>Confecção de camisa metálica em aço ASTM A36 com espessura de 6,3 mm - D = 400 mm</v>
          </cell>
          <cell r="C3364" t="str">
            <v>m</v>
          </cell>
          <cell r="D3364" t="str">
            <v>NBR 6122/1996</v>
          </cell>
        </row>
        <row r="3365">
          <cell r="A3365">
            <v>2306605</v>
          </cell>
          <cell r="B3365" t="str">
            <v>Confecção de camisa metálica em aço ASTM A36 com espessura de 6,3 mm - D = 500 mm</v>
          </cell>
          <cell r="C3365" t="str">
            <v>m</v>
          </cell>
          <cell r="D3365" t="str">
            <v>NBR 6122/1996</v>
          </cell>
        </row>
        <row r="3366">
          <cell r="A3366">
            <v>2306606</v>
          </cell>
          <cell r="B3366" t="str">
            <v>Confecção de camisa metálica em aço ASTM A36 com espessura de 6,3 mm - D = 600 mm</v>
          </cell>
          <cell r="C3366" t="str">
            <v>m</v>
          </cell>
          <cell r="D3366" t="str">
            <v>NBR 6122/1996</v>
          </cell>
        </row>
        <row r="3367">
          <cell r="A3367">
            <v>2306607</v>
          </cell>
          <cell r="B3367" t="str">
            <v>Confecção de camisa metálica em aço ASTM A36 com espessura de 6,3 mm - D = 700 mm</v>
          </cell>
          <cell r="C3367" t="str">
            <v>m</v>
          </cell>
          <cell r="D3367" t="str">
            <v>NBR 6122/1996</v>
          </cell>
        </row>
        <row r="3368">
          <cell r="A3368">
            <v>2306608</v>
          </cell>
          <cell r="B3368" t="str">
            <v>Confecção de camisa metálica em aço ASTM A36 com espessura de 6,3 mm - D = 800 mm</v>
          </cell>
          <cell r="C3368" t="str">
            <v>m</v>
          </cell>
          <cell r="D3368" t="str">
            <v>NBR 6122/1996</v>
          </cell>
        </row>
        <row r="3369">
          <cell r="A3369">
            <v>2306609</v>
          </cell>
          <cell r="B3369" t="str">
            <v>Confecção de camisa metálica em aço ASTM A36 com espessura de 6,3 mm - D = 900 mm</v>
          </cell>
          <cell r="C3369" t="str">
            <v>m</v>
          </cell>
          <cell r="D3369" t="str">
            <v>NBR 6122/1996</v>
          </cell>
        </row>
        <row r="3370">
          <cell r="A3370">
            <v>2306610</v>
          </cell>
          <cell r="B3370" t="str">
            <v>Confecção de camisa metálica em aço ASTM A36 com espessura de 6,3 mm - D = 1.000 mm</v>
          </cell>
          <cell r="C3370" t="str">
            <v>m</v>
          </cell>
          <cell r="D3370" t="str">
            <v>NBR 6122/1996</v>
          </cell>
        </row>
        <row r="3371">
          <cell r="A3371">
            <v>2306611</v>
          </cell>
          <cell r="B3371" t="str">
            <v>Confecção de camisa metálica em aço ASTM A36 com espessura de 8 mm - D = 700 mm</v>
          </cell>
          <cell r="C3371" t="str">
            <v>m</v>
          </cell>
          <cell r="D3371" t="str">
            <v>NBR 6122/1996</v>
          </cell>
        </row>
        <row r="3372">
          <cell r="A3372">
            <v>2306612</v>
          </cell>
          <cell r="B3372" t="str">
            <v>Confecção de camisa metálica em aço ASTM A36 com espessura de 8 mm - D = 800 mm</v>
          </cell>
          <cell r="C3372" t="str">
            <v>m</v>
          </cell>
          <cell r="D3372" t="str">
            <v>NBR 6122/1996</v>
          </cell>
        </row>
        <row r="3373">
          <cell r="A3373">
            <v>2306613</v>
          </cell>
          <cell r="B3373" t="str">
            <v>Confecção de camisa metálica em aço ASTM A36 com espessura de 8 mm - D = 900 mm</v>
          </cell>
          <cell r="C3373" t="str">
            <v>m</v>
          </cell>
          <cell r="D3373" t="str">
            <v>NBR 6122/1996</v>
          </cell>
        </row>
        <row r="3374">
          <cell r="A3374">
            <v>2306614</v>
          </cell>
          <cell r="B3374" t="str">
            <v>Confecção de camisa metálica em aço ASTM A36 com espessura de 8 mm - D = 1.000 mm</v>
          </cell>
          <cell r="C3374" t="str">
            <v>m</v>
          </cell>
          <cell r="D3374" t="str">
            <v>NBR 6122/1996</v>
          </cell>
        </row>
        <row r="3375">
          <cell r="A3375">
            <v>2306615</v>
          </cell>
          <cell r="B3375" t="str">
            <v>Confecção de camisa metálica em aço ASTM A36 com espessura de 8 mm - D = 1.100 mm</v>
          </cell>
          <cell r="C3375" t="str">
            <v>m</v>
          </cell>
          <cell r="D3375" t="str">
            <v>NBR 6122/1996</v>
          </cell>
        </row>
        <row r="3376">
          <cell r="A3376">
            <v>2306616</v>
          </cell>
          <cell r="B3376" t="str">
            <v>Confecção de camisa metálica em aço ASTM A36 com espessura de 8 mm - D = 1.200 mm</v>
          </cell>
          <cell r="C3376" t="str">
            <v>m</v>
          </cell>
          <cell r="D3376" t="str">
            <v>NBR 6122/1996</v>
          </cell>
        </row>
        <row r="3377">
          <cell r="A3377">
            <v>2306617</v>
          </cell>
          <cell r="B3377" t="str">
            <v>Confecção de camisa metálica em aço ASTM A36 com espessura de 9,5 mm - D = 900 mm</v>
          </cell>
          <cell r="C3377" t="str">
            <v>m</v>
          </cell>
          <cell r="D3377" t="str">
            <v>NBR 6122/1996</v>
          </cell>
        </row>
        <row r="3378">
          <cell r="A3378">
            <v>2306618</v>
          </cell>
          <cell r="B3378" t="str">
            <v>Confecção de camisa metálica em aço ASTM A36 com espessura de 9,5 mm - D = 1.000 mm</v>
          </cell>
          <cell r="C3378" t="str">
            <v>m</v>
          </cell>
          <cell r="D3378" t="str">
            <v>NBR 6122/1996</v>
          </cell>
        </row>
        <row r="3379">
          <cell r="A3379">
            <v>2306619</v>
          </cell>
          <cell r="B3379" t="str">
            <v>Confecção de camisa metálica em aço ASTM A36 com espessura de 9,5 mm - D = 1.100 mm</v>
          </cell>
          <cell r="C3379" t="str">
            <v>m</v>
          </cell>
          <cell r="D3379" t="str">
            <v>NBR 6122/1996</v>
          </cell>
        </row>
        <row r="3380">
          <cell r="A3380">
            <v>2306620</v>
          </cell>
          <cell r="B3380" t="str">
            <v>Confecção de camisa metálica em aço ASTM A36 com espessura de 9,5 mm - D = 1.200 mm</v>
          </cell>
          <cell r="C3380" t="str">
            <v>m</v>
          </cell>
          <cell r="D3380" t="str">
            <v>NBR 6122/1996</v>
          </cell>
        </row>
        <row r="3381">
          <cell r="A3381">
            <v>2306621</v>
          </cell>
          <cell r="B3381" t="str">
            <v>Confecção de camisa metálica em aço ASTM A36 com espessura de 9,5 mm - D = 1.300 mm</v>
          </cell>
          <cell r="C3381" t="str">
            <v>m</v>
          </cell>
          <cell r="D3381" t="str">
            <v>NBR 6122/1996</v>
          </cell>
        </row>
        <row r="3382">
          <cell r="A3382">
            <v>2306622</v>
          </cell>
          <cell r="B3382" t="str">
            <v>Confecção de camisa metálica em aço ASTM A36 com espessura de 9,5 mm - D = 1.400 mm</v>
          </cell>
          <cell r="C3382" t="str">
            <v>m</v>
          </cell>
          <cell r="D3382" t="str">
            <v>NBR 6122/1996</v>
          </cell>
        </row>
        <row r="3383">
          <cell r="A3383">
            <v>2306623</v>
          </cell>
          <cell r="B3383" t="str">
            <v>Confecção de camisa metálica em aço ASTM A36 com espessura de 9,5 mm - D = 1.500 mm</v>
          </cell>
          <cell r="C3383" t="str">
            <v>m</v>
          </cell>
          <cell r="D3383" t="str">
            <v>NBR 6122/1996</v>
          </cell>
        </row>
        <row r="3384">
          <cell r="A3384">
            <v>2306624</v>
          </cell>
          <cell r="B3384" t="str">
            <v>Confecção de camisa metálica em aço ASTM A36 com espessura de 12,5 mm - D = 1.400 mm</v>
          </cell>
          <cell r="C3384" t="str">
            <v>m</v>
          </cell>
          <cell r="D3384" t="str">
            <v>NBR 6122/1996</v>
          </cell>
        </row>
        <row r="3385">
          <cell r="A3385">
            <v>2306625</v>
          </cell>
          <cell r="B3385" t="str">
            <v>Confecção de camisa metálica em aço ASTM A36 com espessura de 12,5 mm - D = 1.500 mm</v>
          </cell>
          <cell r="C3385" t="str">
            <v>m</v>
          </cell>
          <cell r="D3385" t="str">
            <v>NBR 6122/1996</v>
          </cell>
        </row>
        <row r="3386">
          <cell r="A3386">
            <v>2306626</v>
          </cell>
          <cell r="B3386" t="str">
            <v>Confecção de camisa metálica em aço ASTM A36 com espessura de 12,5 mm - D = 1.600 mm</v>
          </cell>
          <cell r="C3386" t="str">
            <v>m</v>
          </cell>
          <cell r="D3386" t="str">
            <v>NBR 6122/1996</v>
          </cell>
        </row>
        <row r="3387">
          <cell r="A3387">
            <v>2306627</v>
          </cell>
          <cell r="B3387" t="str">
            <v>Confecção de camisa metálica em aço ASTM A36 com espessura de 12,5 mm - D = 1.700 mm</v>
          </cell>
          <cell r="C3387" t="str">
            <v>m</v>
          </cell>
          <cell r="D3387" t="str">
            <v>NBR 6122/1996</v>
          </cell>
        </row>
        <row r="3388">
          <cell r="A3388">
            <v>2306628</v>
          </cell>
          <cell r="B3388" t="str">
            <v>Confecção de camisa metálica em aço ASTM A36 com espessura de 12,5 mm - D = 1.800 mm</v>
          </cell>
          <cell r="C3388" t="str">
            <v>m</v>
          </cell>
          <cell r="D3388" t="str">
            <v>NBR 6122/1996</v>
          </cell>
        </row>
        <row r="3389">
          <cell r="A3389">
            <v>2306629</v>
          </cell>
          <cell r="B3389" t="str">
            <v>Confecção de camisa metálica em aço ASTM A36 com espessura de 16 mm - D = 1.500 mm</v>
          </cell>
          <cell r="C3389" t="str">
            <v>m</v>
          </cell>
          <cell r="D3389" t="str">
            <v>NBR 6122/1996</v>
          </cell>
        </row>
        <row r="3390">
          <cell r="A3390">
            <v>2306630</v>
          </cell>
          <cell r="B3390" t="str">
            <v>Confecção de camisa metálica em aço ASTM A36 com espessura de 16 mm - D = 1.600 mm</v>
          </cell>
          <cell r="C3390" t="str">
            <v>m</v>
          </cell>
          <cell r="D3390" t="str">
            <v>NBR 6122/1996</v>
          </cell>
        </row>
        <row r="3391">
          <cell r="A3391">
            <v>2306631</v>
          </cell>
          <cell r="B3391" t="str">
            <v>Confecção de camisa metálica em aço ASTM A36 com espessura de 16 mm - D = 1.700 mm</v>
          </cell>
          <cell r="C3391" t="str">
            <v>m</v>
          </cell>
          <cell r="D3391" t="str">
            <v>NBR 6122/1996</v>
          </cell>
        </row>
        <row r="3392">
          <cell r="A3392">
            <v>2306632</v>
          </cell>
          <cell r="B3392" t="str">
            <v>Confecção de camisa metálica em aço ASTM A36 com espessura de 16 mm - D = 1.800 mm</v>
          </cell>
          <cell r="C3392" t="str">
            <v>m</v>
          </cell>
          <cell r="D3392" t="str">
            <v>NBR 6122/1996</v>
          </cell>
        </row>
        <row r="3393">
          <cell r="A3393">
            <v>2306633</v>
          </cell>
          <cell r="B3393" t="str">
            <v>Camisa metálica com espessura de 6,3 mm D = 600 mm - cravada com martelo vibratório - sem escavação - confecção e cravação</v>
          </cell>
          <cell r="C3393" t="str">
            <v>m</v>
          </cell>
          <cell r="D3393" t="str">
            <v>NBR 6122/1996</v>
          </cell>
        </row>
        <row r="3394">
          <cell r="A3394">
            <v>2306634</v>
          </cell>
          <cell r="B3394" t="str">
            <v>Camisa metálica com espessura de 6,3 mm D = 700 mm - cravada com martelo vibratório - sem escavação - confecção e cravação</v>
          </cell>
          <cell r="C3394" t="str">
            <v>m</v>
          </cell>
          <cell r="D3394" t="str">
            <v>NBR 6122/1996</v>
          </cell>
        </row>
        <row r="3395">
          <cell r="A3395">
            <v>2306635</v>
          </cell>
          <cell r="B3395" t="str">
            <v>Camisa metálica com espessura de 6,3 mm D = 800 mm - cravada com martelo vibratório - sem escavação - confecção e cravação</v>
          </cell>
          <cell r="C3395" t="str">
            <v>m</v>
          </cell>
          <cell r="D3395" t="str">
            <v>NBR 6122/1996</v>
          </cell>
        </row>
        <row r="3396">
          <cell r="A3396">
            <v>2306636</v>
          </cell>
          <cell r="B3396" t="str">
            <v>Camisa metálica com espessura de 6,3 mm D = 900 mm - cravada com martelo vibratório - sem escavação - confecção e cravação</v>
          </cell>
          <cell r="C3396" t="str">
            <v>m</v>
          </cell>
          <cell r="D3396" t="str">
            <v>NBR 6122/1996</v>
          </cell>
        </row>
        <row r="3397">
          <cell r="A3397">
            <v>2306637</v>
          </cell>
          <cell r="B3397" t="str">
            <v>Camisa metálica com espessura de 6,3 mm D = 1.000 mm - cravada com martelo vibratório - sem escavação - confecção e cravação</v>
          </cell>
          <cell r="C3397" t="str">
            <v>m</v>
          </cell>
          <cell r="D3397" t="str">
            <v>NBR 6122/1996</v>
          </cell>
        </row>
        <row r="3398">
          <cell r="A3398">
            <v>2306638</v>
          </cell>
          <cell r="B3398" t="str">
            <v>Camisa metálica com espessura de 8 mm D = 700 mm - cravada com martelo vibratório - sem escavação - confecção e cravação</v>
          </cell>
          <cell r="C3398" t="str">
            <v>m</v>
          </cell>
          <cell r="D3398" t="str">
            <v>NBR 6122/1996</v>
          </cell>
        </row>
        <row r="3399">
          <cell r="A3399">
            <v>2306639</v>
          </cell>
          <cell r="B3399" t="str">
            <v>Camisa metálica com espessura de 8 mm D = 800 mm - cravada com martelo vibratório - sem escavação - confecção e cravação</v>
          </cell>
          <cell r="C3399" t="str">
            <v>m</v>
          </cell>
          <cell r="D3399" t="str">
            <v>NBR 6122/1996</v>
          </cell>
        </row>
        <row r="3400">
          <cell r="A3400">
            <v>2306640</v>
          </cell>
          <cell r="B3400" t="str">
            <v>Camisa metálica com espessura de 8 mm D = 900 mm - cravada com martelo vibratório - sem escavação - confecção e cravação</v>
          </cell>
          <cell r="C3400" t="str">
            <v>m</v>
          </cell>
          <cell r="D3400" t="str">
            <v>NBR 6122/1996</v>
          </cell>
        </row>
        <row r="3401">
          <cell r="A3401">
            <v>2306641</v>
          </cell>
          <cell r="B3401" t="str">
            <v>Camisa metálica com espessura de 8 mm D = 1.000 mm - cravada com martelo vibratório - sem escavação - confecção e cravação</v>
          </cell>
          <cell r="C3401" t="str">
            <v>m</v>
          </cell>
          <cell r="D3401" t="str">
            <v>NBR 6122/1996</v>
          </cell>
        </row>
        <row r="3402">
          <cell r="A3402">
            <v>2306642</v>
          </cell>
          <cell r="B3402" t="str">
            <v>Camisa metálica com espessura de 8 mm D = 1.100 mm - cravada com martelo vibratório - sem escavação - confecção e cravação</v>
          </cell>
          <cell r="C3402" t="str">
            <v>m</v>
          </cell>
          <cell r="D3402" t="str">
            <v>NBR 6122/1996</v>
          </cell>
        </row>
        <row r="3403">
          <cell r="A3403">
            <v>2306643</v>
          </cell>
          <cell r="B3403" t="str">
            <v>Camisa metálica com espessura de 8 mm D = 1.200 mm - cravada com martelo vibratório - sem escavação - confecção e cravação</v>
          </cell>
          <cell r="C3403" t="str">
            <v>m</v>
          </cell>
          <cell r="D3403" t="str">
            <v>NBR 6122/1996</v>
          </cell>
        </row>
        <row r="3404">
          <cell r="A3404">
            <v>2306644</v>
          </cell>
          <cell r="B3404" t="str">
            <v>Camisa metálica com espessura de 9,5 mm D = 900 mm - cravada com martelo vibratório - sem escavação - confecção e cravação</v>
          </cell>
          <cell r="C3404" t="str">
            <v>m</v>
          </cell>
          <cell r="D3404" t="str">
            <v>NBR 6122/1996</v>
          </cell>
        </row>
        <row r="3405">
          <cell r="A3405">
            <v>2306645</v>
          </cell>
          <cell r="B3405" t="str">
            <v>Camisa metálica com espessura de 9,5 mm D = 1.000 mm - cravada com martelo vibratório - sem escavação - confecção e cravação</v>
          </cell>
          <cell r="C3405" t="str">
            <v>m</v>
          </cell>
          <cell r="D3405" t="str">
            <v>NBR 6122/1996</v>
          </cell>
        </row>
        <row r="3406">
          <cell r="A3406">
            <v>2306646</v>
          </cell>
          <cell r="B3406" t="str">
            <v>Camisa metálica com espessura de 9,5 mm D = 1.100 mm - cravada com martelo vibratório - sem escavação - confecção e cravação</v>
          </cell>
          <cell r="C3406" t="str">
            <v>m</v>
          </cell>
          <cell r="D3406" t="str">
            <v>NBR 6122/1996</v>
          </cell>
        </row>
        <row r="3407">
          <cell r="A3407">
            <v>2306647</v>
          </cell>
          <cell r="B3407" t="str">
            <v>Camisa metálica com espessura de 9,5 mm D = 1.200 mm - cravada com martelo vibratório - sem escavação - confecção e cravação</v>
          </cell>
          <cell r="C3407" t="str">
            <v>m</v>
          </cell>
          <cell r="D3407" t="str">
            <v>NBR 6122/1996</v>
          </cell>
        </row>
        <row r="3408">
          <cell r="A3408">
            <v>2306648</v>
          </cell>
          <cell r="B3408" t="str">
            <v>Camisa metálica com espessura de 9,5 mm D = 1.300 mm - cravada com martelo vibratório - sem escavação - confecção e cravação</v>
          </cell>
          <cell r="C3408" t="str">
            <v>m</v>
          </cell>
          <cell r="D3408" t="str">
            <v>NBR 6122/1996</v>
          </cell>
        </row>
        <row r="3409">
          <cell r="A3409">
            <v>2306649</v>
          </cell>
          <cell r="B3409" t="str">
            <v>Camisa metálica com espessura de 9,5 mm D = 1.400 mm - cravada com martelo vibratório - sem escavação - confecção e cravação</v>
          </cell>
          <cell r="C3409" t="str">
            <v>m</v>
          </cell>
          <cell r="D3409" t="str">
            <v>NBR 6122/1996</v>
          </cell>
        </row>
        <row r="3410">
          <cell r="A3410">
            <v>2306650</v>
          </cell>
          <cell r="B3410" t="str">
            <v>Camisa metálica com espessura de 9,5 mm D = 1.500 mm - cravada com martelo vibratório - sem escavação - confecção e</v>
          </cell>
          <cell r="C3410" t="str">
            <v>m</v>
          </cell>
          <cell r="D3410" t="str">
            <v>NBR 6122/1996</v>
          </cell>
        </row>
        <row r="3411">
          <cell r="A3411">
            <v>2306651</v>
          </cell>
          <cell r="B3411" t="str">
            <v>Camisa metálica com espessura de 12,5 mm D = 1.400 mm - cravada com martelo vibratório - sem escavação - confecção e cravação</v>
          </cell>
          <cell r="C3411" t="str">
            <v>m</v>
          </cell>
          <cell r="D3411" t="str">
            <v>NBR 6122/1996</v>
          </cell>
        </row>
        <row r="3412">
          <cell r="A3412">
            <v>2306652</v>
          </cell>
          <cell r="B3412" t="str">
            <v>Camisa metálica com espessura de 12,5 mm D = 1.500 mm - cravada com martelo vibratório - sem escavação - confecção e cravação</v>
          </cell>
          <cell r="C3412" t="str">
            <v>m</v>
          </cell>
          <cell r="D3412" t="str">
            <v>NBR 6122/1996</v>
          </cell>
        </row>
        <row r="3413">
          <cell r="A3413">
            <v>2306653</v>
          </cell>
          <cell r="B3413" t="str">
            <v>Camisa metálica com espessura de 12,5 mm D = 1.600 mm - cravada com martelo vibratório - sem escavação - confecção e cravação</v>
          </cell>
          <cell r="C3413" t="str">
            <v>m</v>
          </cell>
          <cell r="D3413" t="str">
            <v>NBR 6122/1996</v>
          </cell>
        </row>
        <row r="3414">
          <cell r="A3414">
            <v>2306654</v>
          </cell>
          <cell r="B3414" t="str">
            <v>Camisa metálica com espessura de 12,5 mm D = 1.700 mm - cravada com martelo vibratório - sem escavação - confecção e cravação</v>
          </cell>
          <cell r="C3414" t="str">
            <v>m</v>
          </cell>
          <cell r="D3414" t="str">
            <v>NBR 6122/1996</v>
          </cell>
        </row>
        <row r="3415">
          <cell r="A3415">
            <v>2306655</v>
          </cell>
          <cell r="B3415" t="str">
            <v>Camisa metálica com espessura de 12,5 mm D = 1.800 mm - cravada com martelo vibratório - sem escavação - confecção e cravação</v>
          </cell>
          <cell r="C3415" t="str">
            <v>m</v>
          </cell>
          <cell r="D3415" t="str">
            <v>NBR 6122/1996</v>
          </cell>
        </row>
        <row r="3416">
          <cell r="A3416">
            <v>2306656</v>
          </cell>
          <cell r="B3416" t="str">
            <v>Camisa metálica com espessura de 16 mm D = 1.500 mm - cravada com martelo vibratório - sem escavação - confecção e cravação</v>
          </cell>
          <cell r="C3416" t="str">
            <v>m</v>
          </cell>
          <cell r="D3416" t="str">
            <v>NBR 6122/1996</v>
          </cell>
        </row>
        <row r="3417">
          <cell r="A3417">
            <v>2306657</v>
          </cell>
          <cell r="B3417" t="str">
            <v>Camisa metálica com espessura de 16 mm D = 1.600 mm - cravada com martelo vibratório - sem escavação - confecção e cravação</v>
          </cell>
          <cell r="C3417" t="str">
            <v>m</v>
          </cell>
          <cell r="D3417" t="str">
            <v>NBR 6122/1996</v>
          </cell>
        </row>
        <row r="3418">
          <cell r="A3418">
            <v>2306658</v>
          </cell>
          <cell r="B3418" t="str">
            <v>Camisa metálica com espessura de 16 mm D = 1.700 mm - cravada com martelo vibratório - sem escavação - confecção e cravação</v>
          </cell>
          <cell r="C3418" t="str">
            <v>m</v>
          </cell>
          <cell r="D3418" t="str">
            <v>NBR 6122/1996</v>
          </cell>
        </row>
        <row r="3419">
          <cell r="A3419">
            <v>2306659</v>
          </cell>
          <cell r="B3419" t="str">
            <v>Camisa metálica com espessura de 16 mm D = 1.800 mm - cravada com martelo vibratório - sem escavação - confecção e cravação</v>
          </cell>
          <cell r="C3419" t="str">
            <v>m</v>
          </cell>
          <cell r="D3419" t="str">
            <v>NBR 6122/1996</v>
          </cell>
        </row>
        <row r="3420">
          <cell r="A3420">
            <v>2306660</v>
          </cell>
          <cell r="B3420" t="str">
            <v>Camisa metálica com espessura de 6,3 mm D = 600 mm - para passagem de lâmina d'água - confecção e posicionamento</v>
          </cell>
          <cell r="C3420" t="str">
            <v>m</v>
          </cell>
          <cell r="D3420" t="str">
            <v>NBR 6122/1996</v>
          </cell>
        </row>
        <row r="3421">
          <cell r="A3421">
            <v>2306661</v>
          </cell>
          <cell r="B3421" t="str">
            <v>Camisa metálica com espessura de 6,3 mm D = 700 mm - para passagem de lâmina d'água - confecção e posicionamento</v>
          </cell>
          <cell r="C3421" t="str">
            <v>m</v>
          </cell>
          <cell r="D3421" t="str">
            <v>NBR 6122/1996</v>
          </cell>
        </row>
        <row r="3422">
          <cell r="A3422">
            <v>2306662</v>
          </cell>
          <cell r="B3422" t="str">
            <v>Camisa metálica com espessura de 6,3 mm D = 800 mm - para passagem de lâmina d'água - confecção e posicionamento</v>
          </cell>
          <cell r="C3422" t="str">
            <v>m</v>
          </cell>
          <cell r="D3422" t="str">
            <v>NBR 6122/1996</v>
          </cell>
        </row>
        <row r="3423">
          <cell r="A3423">
            <v>2306663</v>
          </cell>
          <cell r="B3423" t="str">
            <v>Camisa metálica com espessura de 6,3 mm D = 900 mm - para passagem de lâmina d'água - confecção e posicionamento</v>
          </cell>
          <cell r="C3423" t="str">
            <v>m</v>
          </cell>
          <cell r="D3423" t="str">
            <v>NBR 6122/1996</v>
          </cell>
        </row>
        <row r="3424">
          <cell r="A3424">
            <v>2306664</v>
          </cell>
          <cell r="B3424" t="str">
            <v>Camisa metálica com espessura de 6,3 mm D = 1.000 mm - para passagem de lâmina d'água - confecção e posicionamento</v>
          </cell>
          <cell r="C3424" t="str">
            <v>m</v>
          </cell>
          <cell r="D3424" t="str">
            <v>NBR 6122/1996</v>
          </cell>
        </row>
        <row r="3425">
          <cell r="A3425">
            <v>2306665</v>
          </cell>
          <cell r="B3425" t="str">
            <v>Camisa metálica com espessura de 8 mm D = 700 mm - para passagem de lâmina d'água - confecção e posicionamento</v>
          </cell>
          <cell r="C3425" t="str">
            <v>m</v>
          </cell>
          <cell r="D3425" t="str">
            <v>NBR 6122/1996</v>
          </cell>
        </row>
        <row r="3426">
          <cell r="A3426">
            <v>2306666</v>
          </cell>
          <cell r="B3426" t="str">
            <v>Camisa metálica com espessura de 8 mm D = 800 mm - para passagem de lâmina d'água - confecção e posicionamento</v>
          </cell>
          <cell r="C3426" t="str">
            <v>m</v>
          </cell>
          <cell r="D3426" t="str">
            <v>NBR 6122/1996</v>
          </cell>
        </row>
        <row r="3427">
          <cell r="A3427">
            <v>2306667</v>
          </cell>
          <cell r="B3427" t="str">
            <v>Camisa metálica com espessura de 8 mm D = 900 mm - para passagem de lâmina d'água - confecção e posicionamento</v>
          </cell>
          <cell r="C3427" t="str">
            <v>m</v>
          </cell>
          <cell r="D3427" t="str">
            <v>NBR 6122/1996</v>
          </cell>
        </row>
        <row r="3428">
          <cell r="A3428">
            <v>2306668</v>
          </cell>
          <cell r="B3428" t="str">
            <v>Camisa metálica com espessura de 8 mm D = 1.000 mm - para passagem de lâmina d'água - confecção e posicionamento</v>
          </cell>
          <cell r="C3428" t="str">
            <v>m</v>
          </cell>
          <cell r="D3428" t="str">
            <v>NBR 6122/1996</v>
          </cell>
        </row>
        <row r="3429">
          <cell r="A3429">
            <v>2306669</v>
          </cell>
          <cell r="B3429" t="str">
            <v>Camisa metálica com espessura de 8 mm D = 1.100 mm - para passagem de lâmina d'água - confecção e posicionamento</v>
          </cell>
          <cell r="C3429" t="str">
            <v>m</v>
          </cell>
          <cell r="D3429" t="str">
            <v>NBR 6122/1996</v>
          </cell>
        </row>
        <row r="3430">
          <cell r="A3430">
            <v>2306670</v>
          </cell>
          <cell r="B3430" t="str">
            <v>Camisa metálica com espessura de 8 mm D = 1.200 mm - para passagem de lâmina d'água - confecção e posicionamento</v>
          </cell>
          <cell r="C3430" t="str">
            <v>m</v>
          </cell>
          <cell r="D3430" t="str">
            <v>NBR 6122/1996</v>
          </cell>
        </row>
        <row r="3431">
          <cell r="A3431">
            <v>2306671</v>
          </cell>
          <cell r="B3431" t="str">
            <v>Camisa metálica com espessura de 9,5 mm D = 900 mm - para passagem de lâmina d'água - confecção e posicionamento</v>
          </cell>
          <cell r="C3431" t="str">
            <v>m</v>
          </cell>
          <cell r="D3431" t="str">
            <v>NBR 6122/1996</v>
          </cell>
        </row>
        <row r="3432">
          <cell r="A3432">
            <v>2306672</v>
          </cell>
          <cell r="B3432" t="str">
            <v>Camisa metálica com espessura de 9,5 mm D = 1.000 mm - para passagem de lâmina d'água - confecção e posicionamento</v>
          </cell>
          <cell r="C3432" t="str">
            <v>m</v>
          </cell>
          <cell r="D3432" t="str">
            <v>NBR 6122/1996</v>
          </cell>
        </row>
        <row r="3433">
          <cell r="A3433">
            <v>2306673</v>
          </cell>
          <cell r="B3433" t="str">
            <v>Camisa metálica com espessura de 9,5 mm D = 1.100 mm - para passagem de lâmina d'água - confecção e posicionamento</v>
          </cell>
          <cell r="C3433" t="str">
            <v>m</v>
          </cell>
          <cell r="D3433" t="str">
            <v>NBR 6122/1996</v>
          </cell>
        </row>
        <row r="3434">
          <cell r="A3434">
            <v>2306674</v>
          </cell>
          <cell r="B3434" t="str">
            <v>Camisa metálica com espessura de 9,5 mm D = 1.200 mm - para passagem de lâmina d'água - confecção e posicionamento</v>
          </cell>
          <cell r="C3434" t="str">
            <v>m</v>
          </cell>
          <cell r="D3434" t="str">
            <v>NBR 6122/1996</v>
          </cell>
        </row>
        <row r="3435">
          <cell r="A3435">
            <v>2306675</v>
          </cell>
          <cell r="B3435" t="str">
            <v>Camisa metálica com espessura de 9,5 mm D = 1.300 mm - para passagem de lâmina d'água - confecção e posicionamento</v>
          </cell>
          <cell r="C3435" t="str">
            <v>m</v>
          </cell>
          <cell r="D3435" t="str">
            <v>NBR 6122/1996</v>
          </cell>
        </row>
        <row r="3436">
          <cell r="A3436">
            <v>2306676</v>
          </cell>
          <cell r="B3436" t="str">
            <v>Camisa metálica com espessura de 9,5 mm D = 1.400 mm - para passagem de lâmina d'água - confecção e posicionamento</v>
          </cell>
          <cell r="C3436" t="str">
            <v>m</v>
          </cell>
          <cell r="D3436" t="str">
            <v>NBR 6122/1996</v>
          </cell>
        </row>
        <row r="3437">
          <cell r="A3437">
            <v>2306677</v>
          </cell>
          <cell r="B3437" t="str">
            <v>Camisa metálica com espessura de 9,5 mm D = 1.500 mm - para passagem de lâmina d'água - confecção e posicionamento</v>
          </cell>
          <cell r="C3437" t="str">
            <v>m</v>
          </cell>
          <cell r="D3437" t="str">
            <v>NBR 6122/1996</v>
          </cell>
        </row>
        <row r="3438">
          <cell r="A3438">
            <v>2306678</v>
          </cell>
          <cell r="B3438" t="str">
            <v>Camisa metálica com espessura de 12,5 mm D = 1.400 mm - para passagem de lâmina d'água - confecção e posicionamento</v>
          </cell>
          <cell r="C3438" t="str">
            <v>m</v>
          </cell>
          <cell r="D3438" t="str">
            <v>NBR 6122/1996</v>
          </cell>
        </row>
        <row r="3439">
          <cell r="A3439">
            <v>2306679</v>
          </cell>
          <cell r="B3439" t="str">
            <v>Camisa metálica com espessura de 12,5 mm D = 1.500 mm - para passagem de lâmina d'água - confecção e posicionamento</v>
          </cell>
          <cell r="C3439" t="str">
            <v>m</v>
          </cell>
          <cell r="D3439" t="str">
            <v>NBR 6122/1996</v>
          </cell>
        </row>
        <row r="3440">
          <cell r="A3440">
            <v>2306680</v>
          </cell>
          <cell r="B3440" t="str">
            <v>Camisa metálica com espessura de 12,5 mm D = 1.600 mm - para passagem de lâmina d'água - confecção e posicionamento</v>
          </cell>
          <cell r="C3440" t="str">
            <v>m</v>
          </cell>
          <cell r="D3440" t="str">
            <v>NBR 6122/1996</v>
          </cell>
        </row>
        <row r="3441">
          <cell r="A3441">
            <v>2306681</v>
          </cell>
          <cell r="B3441" t="str">
            <v>Camisa metálica com espessura de 12,5 mm D = 1.700 mm - para passagem de lâmina d'água - confecção e posicionamento</v>
          </cell>
          <cell r="C3441" t="str">
            <v>m</v>
          </cell>
          <cell r="D3441" t="str">
            <v>NBR 6122/1996</v>
          </cell>
        </row>
        <row r="3442">
          <cell r="A3442">
            <v>2306682</v>
          </cell>
          <cell r="B3442" t="str">
            <v>Camisa metálica com espessura de 12,5 mm D = 1.800 mm - para passagem de lâmina d'água - confecção e posicionamento</v>
          </cell>
          <cell r="C3442" t="str">
            <v>m</v>
          </cell>
          <cell r="D3442" t="str">
            <v>NBR 6122/1996</v>
          </cell>
        </row>
        <row r="3443">
          <cell r="A3443">
            <v>2306683</v>
          </cell>
          <cell r="B3443" t="str">
            <v>Camisa metálica com espessura de 16 mm D = 1.500 mm - para passagem de lâmina d'água - confecção e posicionamento</v>
          </cell>
          <cell r="C3443" t="str">
            <v>m</v>
          </cell>
          <cell r="D3443" t="str">
            <v>NBR 6122/1996</v>
          </cell>
        </row>
        <row r="3444">
          <cell r="A3444">
            <v>2306684</v>
          </cell>
          <cell r="B3444" t="str">
            <v>Camisa metálica com espessura de 16 mm D = 1.600 mm - para passagem de lâmina d'água - confecção e posicionamento</v>
          </cell>
          <cell r="C3444" t="str">
            <v>m</v>
          </cell>
          <cell r="D3444" t="str">
            <v>NBR 6122/1996</v>
          </cell>
        </row>
        <row r="3445">
          <cell r="A3445">
            <v>2306685</v>
          </cell>
          <cell r="B3445" t="str">
            <v>Camisa metálica com espessura de 16 mm D = 1.700 mm - para passagem de lâmina d'água - confecção e posicionamento</v>
          </cell>
          <cell r="C3445" t="str">
            <v>m</v>
          </cell>
          <cell r="D3445" t="str">
            <v>NBR 6122/1996</v>
          </cell>
        </row>
        <row r="3446">
          <cell r="A3446">
            <v>2306686</v>
          </cell>
          <cell r="B3446" t="str">
            <v>Camisa metálica com espessura de 16 mm D = 1.800 mm - para passagem de lâmina d'água - confecção e posicionamento</v>
          </cell>
          <cell r="C3446" t="str">
            <v>m</v>
          </cell>
          <cell r="D3446" t="str">
            <v>NBR 6122/1996</v>
          </cell>
        </row>
        <row r="3447">
          <cell r="A3447">
            <v>2306687</v>
          </cell>
          <cell r="B3447" t="str">
            <v>Escavação com perfuratriz tipo Wirth em solo - D = 600 mm</v>
          </cell>
          <cell r="C3447" t="str">
            <v>m</v>
          </cell>
          <cell r="D3447" t="str">
            <v>DNIT 121/2009-ES</v>
          </cell>
        </row>
        <row r="3448">
          <cell r="A3448">
            <v>2306688</v>
          </cell>
          <cell r="B3448" t="str">
            <v>Escavação com perfuratriz tipo Wirth em rocha com média dureza e média abrasão - resistência a compressão menor que 80 MPa - D = 600 mm</v>
          </cell>
          <cell r="C3448" t="str">
            <v>m</v>
          </cell>
          <cell r="D3448" t="str">
            <v>DNIT 121/2009-ES</v>
          </cell>
        </row>
        <row r="3449">
          <cell r="A3449">
            <v>2306689</v>
          </cell>
          <cell r="B3449" t="str">
            <v>Escavação com perfuratriz tipo Wirth em rocha de alta dureza e alta abrasão - resistência a compressão acima de 80 MPa - D = 600 mm</v>
          </cell>
          <cell r="C3449" t="str">
            <v>m</v>
          </cell>
          <cell r="D3449" t="str">
            <v>DNIT 121/2009-ES</v>
          </cell>
        </row>
        <row r="3450">
          <cell r="A3450">
            <v>2306690</v>
          </cell>
          <cell r="B3450" t="str">
            <v>Escavação com perfuratriz tipo Wirth em solo - D = 700 mm</v>
          </cell>
          <cell r="C3450" t="str">
            <v>m</v>
          </cell>
          <cell r="D3450" t="str">
            <v>DNIT 121/2009-ES</v>
          </cell>
        </row>
        <row r="3451">
          <cell r="A3451">
            <v>2306691</v>
          </cell>
          <cell r="B3451" t="str">
            <v>Escavação com perfuratriz tipo Wirth em rocha com média dureza e média abrasão - resistência a compressão menor que 80 MPa - D = 700 mm</v>
          </cell>
          <cell r="C3451" t="str">
            <v>m</v>
          </cell>
          <cell r="D3451" t="str">
            <v>DNIT 121/2009-ES</v>
          </cell>
        </row>
        <row r="3452">
          <cell r="A3452">
            <v>2306692</v>
          </cell>
          <cell r="B3452" t="str">
            <v>Escavação com perfuratriz tipo Wirth em rocha de alta dureza e alta abrasão - resistência a compressão acima de 80 MPa - D = 700 mm</v>
          </cell>
          <cell r="C3452" t="str">
            <v>m</v>
          </cell>
          <cell r="D3452" t="str">
            <v>DNIT 121/2009-ES</v>
          </cell>
        </row>
        <row r="3453">
          <cell r="A3453">
            <v>2306693</v>
          </cell>
          <cell r="B3453" t="str">
            <v>Escavação com perfuratriz tipo Wirth em solo - D = 800 mm</v>
          </cell>
          <cell r="C3453" t="str">
            <v>m</v>
          </cell>
          <cell r="D3453" t="str">
            <v>DNIT 121/2009-ES</v>
          </cell>
        </row>
        <row r="3454">
          <cell r="A3454">
            <v>2306694</v>
          </cell>
          <cell r="B3454" t="str">
            <v>Escavação com perfuratriz tipo Wirth em rocha com média dureza e média abrasão - resistência a compressão menor que 80 MPa - D = 800 mm</v>
          </cell>
          <cell r="C3454" t="str">
            <v>m</v>
          </cell>
          <cell r="D3454" t="str">
            <v>DNIT 121/2009-ES</v>
          </cell>
        </row>
        <row r="3455">
          <cell r="A3455">
            <v>2306695</v>
          </cell>
          <cell r="B3455" t="str">
            <v>Escavação com perfuratriz tipo Wirth em rocha de alta dureza e alta abrasão - resistência a compressão acima de 80 MPa - D = 800 mm</v>
          </cell>
          <cell r="C3455" t="str">
            <v>m</v>
          </cell>
          <cell r="D3455" t="str">
            <v>DNIT 121/2009-ES</v>
          </cell>
        </row>
        <row r="3456">
          <cell r="A3456">
            <v>2306696</v>
          </cell>
          <cell r="B3456" t="str">
            <v>Escavação com perfuratriz tipo Wirth em solo - D = 900 mm</v>
          </cell>
          <cell r="C3456" t="str">
            <v>m</v>
          </cell>
          <cell r="D3456" t="str">
            <v>DNIT 121/2009-ES</v>
          </cell>
        </row>
        <row r="3457">
          <cell r="A3457">
            <v>2306697</v>
          </cell>
          <cell r="B3457" t="str">
            <v>Escavação com perfuratriz tipo Wirth em rocha com média dureza e média abrasão - resistência a compressão menor que 80 MPa - D = 900 mm</v>
          </cell>
          <cell r="C3457" t="str">
            <v>m</v>
          </cell>
          <cell r="D3457" t="str">
            <v>DNIT 121/2009-ES</v>
          </cell>
        </row>
        <row r="3458">
          <cell r="A3458">
            <v>2306698</v>
          </cell>
          <cell r="B3458" t="str">
            <v>Escavação com perfuratriz tipo Wirth em rocha de alta dureza e alta abrasão - resistência a compressão acima de 80 MPa - D = 900 mm</v>
          </cell>
          <cell r="C3458" t="str">
            <v>m</v>
          </cell>
          <cell r="D3458" t="str">
            <v>DNIT 121/2009-ES</v>
          </cell>
        </row>
        <row r="3459">
          <cell r="A3459">
            <v>2306699</v>
          </cell>
          <cell r="B3459" t="str">
            <v>Escavação com perfuratriz tipo Wirth em solo - D = 1.000 mm</v>
          </cell>
          <cell r="C3459" t="str">
            <v>m</v>
          </cell>
          <cell r="D3459" t="str">
            <v>DNIT 121/2009-ES</v>
          </cell>
        </row>
        <row r="3460">
          <cell r="A3460">
            <v>2306700</v>
          </cell>
          <cell r="B3460" t="str">
            <v>Escavação com perfuratriz tipo Wirth em rocha com média dureza e média abrasão - resistência a compressão menor que 80 MPa - D = 1.000 mm</v>
          </cell>
          <cell r="C3460" t="str">
            <v>m</v>
          </cell>
          <cell r="D3460" t="str">
            <v>DNIT 121/2009-ES</v>
          </cell>
        </row>
        <row r="3461">
          <cell r="A3461">
            <v>2306701</v>
          </cell>
          <cell r="B3461" t="str">
            <v>Escavação com perfuratriz tipo Wirth em rocha de alta dureza e alta abrasão - resistência a compressão acima de 80 MPa - D = 1.000 mm</v>
          </cell>
          <cell r="C3461" t="str">
            <v>m</v>
          </cell>
          <cell r="D3461" t="str">
            <v>DNIT 121/2009-ES</v>
          </cell>
        </row>
        <row r="3462">
          <cell r="A3462">
            <v>2306702</v>
          </cell>
          <cell r="B3462" t="str">
            <v>Escavação com perfuratriz tipo Wirth em solo - D = 1.100 mm</v>
          </cell>
          <cell r="C3462" t="str">
            <v>m</v>
          </cell>
          <cell r="D3462" t="str">
            <v>DNIT 121/2009-ES</v>
          </cell>
        </row>
        <row r="3463">
          <cell r="A3463">
            <v>2306703</v>
          </cell>
          <cell r="B3463" t="str">
            <v>Escavação com perfuratriz tipo Wirth em rocha com média dureza e média abrasão - resistência a compressão menor que 80 MPa - D = 1.100 mm</v>
          </cell>
          <cell r="C3463" t="str">
            <v>m</v>
          </cell>
          <cell r="D3463" t="str">
            <v>DNIT 121/2009-ES</v>
          </cell>
        </row>
        <row r="3464">
          <cell r="A3464">
            <v>2306704</v>
          </cell>
          <cell r="B3464" t="str">
            <v>Escavação com perfuratriz tipo Wirth em rocha de alta dureza e alta abrasão - resistência a compressão acima de 80 MPa - D = 1.100 mm</v>
          </cell>
          <cell r="C3464" t="str">
            <v>m</v>
          </cell>
          <cell r="D3464" t="str">
            <v>DNIT 121/2009-ES</v>
          </cell>
        </row>
        <row r="3465">
          <cell r="A3465">
            <v>2306705</v>
          </cell>
          <cell r="B3465" t="str">
            <v>Escavação com perfuratriz tipo Wirth em solo - D = 1.200 mm</v>
          </cell>
          <cell r="C3465" t="str">
            <v>m</v>
          </cell>
          <cell r="D3465" t="str">
            <v>DNIT 121/2009-ES</v>
          </cell>
        </row>
        <row r="3466">
          <cell r="A3466">
            <v>2306706</v>
          </cell>
          <cell r="B3466" t="str">
            <v>Escavação com perfuratriz tipo Wirth em rocha com média dureza e média abrasão - resistência a compressão menor que 80 MPa - D = 1.200 mm</v>
          </cell>
          <cell r="C3466" t="str">
            <v>m</v>
          </cell>
          <cell r="D3466" t="str">
            <v>DNIT 121/2009-ES</v>
          </cell>
        </row>
        <row r="3467">
          <cell r="A3467">
            <v>2306707</v>
          </cell>
          <cell r="B3467" t="str">
            <v>Escavação com perfuratriz tipo Wirth em rocha de alta dureza e alta abrasão - resistência a compressão acima de 80 MPa - D = 1.200 mm</v>
          </cell>
          <cell r="C3467" t="str">
            <v>m</v>
          </cell>
          <cell r="D3467" t="str">
            <v>DNIT 121/2009-ES</v>
          </cell>
        </row>
        <row r="3468">
          <cell r="A3468">
            <v>2306708</v>
          </cell>
          <cell r="B3468" t="str">
            <v>Escavação com perfuratriz tipo Wirth em solo - D = 1.300 mm</v>
          </cell>
          <cell r="C3468" t="str">
            <v>m</v>
          </cell>
          <cell r="D3468" t="str">
            <v>DNIT 121/2009-ES</v>
          </cell>
        </row>
        <row r="3469">
          <cell r="A3469">
            <v>2306709</v>
          </cell>
          <cell r="B3469" t="str">
            <v>Escavação com perfuratriz tipo Wirth em rocha com média dureza e média abrasão - resistência a compressão menor que 80 MPa - D = 1.300 mm</v>
          </cell>
          <cell r="C3469" t="str">
            <v>m</v>
          </cell>
          <cell r="D3469" t="str">
            <v>DNIT 121/2009-ES</v>
          </cell>
        </row>
        <row r="3470">
          <cell r="A3470">
            <v>2306710</v>
          </cell>
          <cell r="B3470" t="str">
            <v>Escavação com perfuratriz tipo Wirth em rocha de alta dureza e alta abrasão - resistência a compressão acima de 80 MPa - D = 1.300 mm</v>
          </cell>
          <cell r="C3470" t="str">
            <v>m</v>
          </cell>
          <cell r="D3470" t="str">
            <v>DNIT 121/2009-ES</v>
          </cell>
        </row>
        <row r="3471">
          <cell r="A3471">
            <v>2306711</v>
          </cell>
          <cell r="B3471" t="str">
            <v>Escavação com perfuratriz tipo Wirth em solo - D = 1.400 mm</v>
          </cell>
          <cell r="C3471" t="str">
            <v>m</v>
          </cell>
          <cell r="D3471" t="str">
            <v>DNIT 121/2009-ES</v>
          </cell>
        </row>
        <row r="3472">
          <cell r="A3472">
            <v>2306712</v>
          </cell>
          <cell r="B3472" t="str">
            <v>Escavação com perfuratriz tipo Wirth em rocha com média dureza e média abrasão - resistência a compressão menor que 80 MPa - D = 1.400 mm</v>
          </cell>
          <cell r="C3472" t="str">
            <v>m</v>
          </cell>
          <cell r="D3472" t="str">
            <v>DNIT 121/2009-ES</v>
          </cell>
        </row>
        <row r="3473">
          <cell r="A3473">
            <v>2306713</v>
          </cell>
          <cell r="B3473" t="str">
            <v>Escavação com perfuratriz tipo Wirth em rocha de alta dureza e alta abrasão - resistência a compressão acima de 80 MPa - D = 1.400 mm</v>
          </cell>
          <cell r="C3473" t="str">
            <v>m</v>
          </cell>
          <cell r="D3473" t="str">
            <v>DNIT 121/2009-ES</v>
          </cell>
        </row>
        <row r="3474">
          <cell r="A3474">
            <v>2306714</v>
          </cell>
          <cell r="B3474" t="str">
            <v>Escavação com perfuratriz tipo Wirth em solo - D = 1.500 mm</v>
          </cell>
          <cell r="C3474" t="str">
            <v>m</v>
          </cell>
          <cell r="D3474" t="str">
            <v>DNIT 121/2009-ES</v>
          </cell>
        </row>
        <row r="3475">
          <cell r="A3475">
            <v>2306715</v>
          </cell>
          <cell r="B3475" t="str">
            <v>Escavação com perfuratriz tipo Wirth em rocha com média dureza e média abrasão - resistência a compressão menor que 80 MPa - D = 1.500 mm</v>
          </cell>
          <cell r="C3475" t="str">
            <v>m</v>
          </cell>
          <cell r="D3475" t="str">
            <v>DNIT 121/2009-ES</v>
          </cell>
        </row>
        <row r="3476">
          <cell r="A3476">
            <v>2306716</v>
          </cell>
          <cell r="B3476" t="str">
            <v>Escavação com perfuratriz tipo Wirth em rocha de alta dureza e alta abrasão - resistência a compressão acima de 80 MPa - D = 1.500 mm</v>
          </cell>
          <cell r="C3476" t="str">
            <v>m</v>
          </cell>
          <cell r="D3476" t="str">
            <v>DNIT 121/2009-ES</v>
          </cell>
        </row>
        <row r="3477">
          <cell r="A3477">
            <v>2306717</v>
          </cell>
          <cell r="B3477" t="str">
            <v>Escavação com perfuratriz tipo Wirth em solo - D = 1.600 mm</v>
          </cell>
          <cell r="C3477" t="str">
            <v>m</v>
          </cell>
          <cell r="D3477" t="str">
            <v>DNIT 121/2009-ES</v>
          </cell>
        </row>
        <row r="3478">
          <cell r="A3478">
            <v>2306718</v>
          </cell>
          <cell r="B3478" t="str">
            <v>Escavação com perfuratriz tipo Wirth em rocha com média dureza e média abrasão - resistência a compressão menor que 80 MPa - D = 1.600 mm</v>
          </cell>
          <cell r="C3478" t="str">
            <v>m</v>
          </cell>
          <cell r="D3478" t="str">
            <v>DNIT 121/2009-ES</v>
          </cell>
        </row>
        <row r="3479">
          <cell r="A3479">
            <v>2306719</v>
          </cell>
          <cell r="B3479" t="str">
            <v>Escavação com perfuratriz tipo Wirth em rocha de alta dureza e alta abrasão - resistência a compressão acima de 80 MPa - D = 1.600 mm</v>
          </cell>
          <cell r="C3479" t="str">
            <v>m</v>
          </cell>
          <cell r="D3479" t="str">
            <v>DNIT 121/2009-ES</v>
          </cell>
        </row>
        <row r="3480">
          <cell r="A3480">
            <v>2306720</v>
          </cell>
          <cell r="B3480" t="str">
            <v>Escavação com perfuratriz tipo Wirth em solo - D = 1.700 mm</v>
          </cell>
          <cell r="C3480" t="str">
            <v>m</v>
          </cell>
          <cell r="D3480" t="str">
            <v>DNIT 121/2009-ES</v>
          </cell>
        </row>
        <row r="3481">
          <cell r="A3481">
            <v>2306721</v>
          </cell>
          <cell r="B3481" t="str">
            <v>Escavação com perfuratriz tipo Wirth em rocha com média dureza e média abrasão - resistência a compressão menor que 80 MPa - D = 1.700 mm</v>
          </cell>
          <cell r="C3481" t="str">
            <v>m</v>
          </cell>
          <cell r="D3481" t="str">
            <v>DNIT 121/2009-ES</v>
          </cell>
        </row>
        <row r="3482">
          <cell r="A3482">
            <v>2306722</v>
          </cell>
          <cell r="B3482" t="str">
            <v>Escavação com perfuratriz tipo Wirth em rocha de alta dureza e alta abrasão - resistência a compressão acima de 80 MPa - D = 1.700 mm</v>
          </cell>
          <cell r="C3482" t="str">
            <v>m</v>
          </cell>
          <cell r="D3482" t="str">
            <v>DNIT 121/2009-ES</v>
          </cell>
        </row>
        <row r="3483">
          <cell r="A3483">
            <v>2306723</v>
          </cell>
          <cell r="B3483" t="str">
            <v>Escavação com perfuratriz tipo Wirth em solo - D = 1.800 mm</v>
          </cell>
          <cell r="C3483" t="str">
            <v>m</v>
          </cell>
          <cell r="D3483" t="str">
            <v>DNIT 121/2009-ES</v>
          </cell>
        </row>
        <row r="3484">
          <cell r="A3484">
            <v>2306724</v>
          </cell>
          <cell r="B3484" t="str">
            <v>Escavação com perfuratriz tipo Wirth em rocha com média dureza e média abrasão - resistência a compressão menor que 80 MPa - D = 1.800 mm</v>
          </cell>
          <cell r="C3484" t="str">
            <v>m</v>
          </cell>
          <cell r="D3484" t="str">
            <v>DNIT 121/2009-ES</v>
          </cell>
        </row>
        <row r="3485">
          <cell r="A3485">
            <v>2306725</v>
          </cell>
          <cell r="B3485" t="str">
            <v>Escavação com perfuratriz tipo Wirth em rocha de alta dureza e alta abrasão - resistência a compressão acima de 80 MPa - D = 1.800 mm</v>
          </cell>
          <cell r="C3485" t="str">
            <v>m</v>
          </cell>
          <cell r="D3485" t="str">
            <v>DNIT 121/2009-ES</v>
          </cell>
        </row>
        <row r="3486">
          <cell r="A3486">
            <v>2306726</v>
          </cell>
          <cell r="B3486" t="str">
            <v>Apoio náutico para a execução da cravação de camisa metálica D = 600 a 1800 mm</v>
          </cell>
          <cell r="C3486" t="str">
            <v>m</v>
          </cell>
          <cell r="D3486"/>
        </row>
        <row r="3487">
          <cell r="A3487">
            <v>2306727</v>
          </cell>
          <cell r="B3487" t="str">
            <v>Apoio náutico para a escavação perfuratriz tipo Wirth em solo D = 600 a 1800 mm</v>
          </cell>
          <cell r="C3487" t="str">
            <v>m</v>
          </cell>
          <cell r="D3487"/>
        </row>
        <row r="3488">
          <cell r="A3488">
            <v>2306728</v>
          </cell>
          <cell r="B3488" t="str">
            <v>Apoio náutico para a escavação com perfuratriz tipo Wirth em rocha com média dureza e média abrasão - resistência a compressão menor que 80 MPa - D = 600 a 1800 mm</v>
          </cell>
          <cell r="C3488" t="str">
            <v>m</v>
          </cell>
          <cell r="D3488"/>
        </row>
        <row r="3489">
          <cell r="A3489">
            <v>2306729</v>
          </cell>
          <cell r="B3489" t="str">
            <v>Apoio náutico para a escavação com perfuratriz tipo Wirth em rocha de alta dureza e alta abrasão - resistência a compressão acima de 80 MPa - D = 600 a 1800 mm</v>
          </cell>
          <cell r="C3489" t="str">
            <v>m</v>
          </cell>
          <cell r="D3489"/>
        </row>
        <row r="3490">
          <cell r="A3490">
            <v>2306730</v>
          </cell>
          <cell r="B3490" t="str">
            <v>Apoio náutico para a execução da concretagem de camisas metálicas</v>
          </cell>
          <cell r="C3490" t="str">
            <v>m³</v>
          </cell>
          <cell r="D3490"/>
        </row>
        <row r="3491">
          <cell r="A3491">
            <v>2306731</v>
          </cell>
          <cell r="B3491" t="str">
            <v>Apoio náutico para a colocação da armação em camisa metálica</v>
          </cell>
          <cell r="C3491" t="str">
            <v>kg</v>
          </cell>
          <cell r="D3491"/>
        </row>
        <row r="3492">
          <cell r="A3492">
            <v>2309088</v>
          </cell>
          <cell r="B3492" t="str">
            <v>Estaca Franki com fuste apiloado D = 70 cm - confecção</v>
          </cell>
          <cell r="C3492" t="str">
            <v>m</v>
          </cell>
          <cell r="D3492" t="str">
            <v>DNIT 121/2009-ES</v>
          </cell>
        </row>
        <row r="3493">
          <cell r="A3493">
            <v>2407972</v>
          </cell>
          <cell r="B3493" t="str">
            <v>Fornecimento e aplicação de adesivo estrutural à base de resina epóxi</v>
          </cell>
          <cell r="C3493" t="str">
            <v>kg</v>
          </cell>
          <cell r="D3493"/>
        </row>
        <row r="3494">
          <cell r="A3494">
            <v>2408057</v>
          </cell>
          <cell r="B3494" t="str">
            <v>Solda elétrica de perfis metálicos e chapas de aço com eletrodo E60XX</v>
          </cell>
          <cell r="C3494" t="str">
            <v>kg</v>
          </cell>
          <cell r="D3494"/>
        </row>
        <row r="3495">
          <cell r="A3495">
            <v>2408058</v>
          </cell>
          <cell r="B3495" t="str">
            <v>Solda elétrica de perfis metálicos e chapas de aço com eletrodo E70XX</v>
          </cell>
          <cell r="C3495" t="str">
            <v>kg</v>
          </cell>
          <cell r="D3495"/>
        </row>
        <row r="3496">
          <cell r="A3496">
            <v>2408069</v>
          </cell>
          <cell r="B3496" t="str">
            <v>Jateamento de chapa de aço com o uso de granalhas de aço</v>
          </cell>
          <cell r="C3496" t="str">
            <v>m²</v>
          </cell>
          <cell r="D3496"/>
        </row>
        <row r="3497">
          <cell r="A3497">
            <v>2408070</v>
          </cell>
          <cell r="B3497" t="str">
            <v>Pintura epóxi em chapa de aço com pistola a ar comprimido</v>
          </cell>
          <cell r="C3497" t="str">
            <v>m²</v>
          </cell>
          <cell r="D3497"/>
        </row>
        <row r="3498">
          <cell r="A3498">
            <v>2408075</v>
          </cell>
          <cell r="B3498" t="str">
            <v>Jateamento abrasivo em chapa de aço por esteira contínua</v>
          </cell>
          <cell r="C3498" t="str">
            <v>m²</v>
          </cell>
          <cell r="D3498"/>
        </row>
        <row r="3499">
          <cell r="A3499">
            <v>2408076</v>
          </cell>
          <cell r="B3499" t="str">
            <v>Pintura shop primer em chapa de aço por esteira contínua</v>
          </cell>
          <cell r="C3499" t="str">
            <v>m²</v>
          </cell>
          <cell r="D3499"/>
        </row>
        <row r="3500">
          <cell r="A3500">
            <v>2408149</v>
          </cell>
          <cell r="B3500" t="str">
            <v>Estrutura em chapa de aço ASTM A36 corte, solda e montagem - fornecimento e instalação</v>
          </cell>
          <cell r="C3500" t="str">
            <v>kg</v>
          </cell>
          <cell r="D3500"/>
        </row>
        <row r="3501">
          <cell r="A3501">
            <v>2607087</v>
          </cell>
          <cell r="B3501" t="str">
            <v>Assentamento de jogo de dormentes de madeira para AMV 1:8, bitola métrica</v>
          </cell>
          <cell r="C3501" t="str">
            <v>jg</v>
          </cell>
          <cell r="D3501" t="str">
            <v>ETM-004 e ETS-004</v>
          </cell>
        </row>
        <row r="3502">
          <cell r="A3502">
            <v>2607088</v>
          </cell>
          <cell r="B3502" t="str">
            <v>Assentamento de jogo de dormentes de madeira para AMV 1:10, bitola métrica</v>
          </cell>
          <cell r="C3502" t="str">
            <v>jg</v>
          </cell>
          <cell r="D3502" t="str">
            <v>ETM-004 e ETS-004</v>
          </cell>
        </row>
        <row r="3503">
          <cell r="A3503">
            <v>2607089</v>
          </cell>
          <cell r="B3503" t="str">
            <v>Assentamento de jogo de dormentes de madeira para AMV 1:12, bitola métrica</v>
          </cell>
          <cell r="C3503" t="str">
            <v>jg</v>
          </cell>
          <cell r="D3503" t="str">
            <v>ETM-004 e ETS-004</v>
          </cell>
        </row>
        <row r="3504">
          <cell r="A3504">
            <v>2607090</v>
          </cell>
          <cell r="B3504" t="str">
            <v>Assentamento de jogo de dormentes de madeira para AMV 1:14, bitola métrica</v>
          </cell>
          <cell r="C3504" t="str">
            <v>jg</v>
          </cell>
          <cell r="D3504" t="str">
            <v>ETM-004 e ETS-004</v>
          </cell>
        </row>
        <row r="3505">
          <cell r="A3505">
            <v>2607091</v>
          </cell>
          <cell r="B3505" t="str">
            <v>Assentamento de jogo de dormentes de madeira para AMV 1:20, bitola métrica</v>
          </cell>
          <cell r="C3505" t="str">
            <v>jg</v>
          </cell>
          <cell r="D3505" t="str">
            <v>ETM-004 e ETS-004</v>
          </cell>
        </row>
        <row r="3506">
          <cell r="A3506">
            <v>2607092</v>
          </cell>
          <cell r="B3506" t="str">
            <v>Assentamento de jogo de dormentes de madeira para AMV 1:8, bitola larga</v>
          </cell>
          <cell r="C3506" t="str">
            <v>jg</v>
          </cell>
          <cell r="D3506" t="str">
            <v>ETM-004 e ETS-004</v>
          </cell>
        </row>
        <row r="3507">
          <cell r="A3507">
            <v>2607093</v>
          </cell>
          <cell r="B3507" t="str">
            <v>Assentamento de jogo de dormentes de madeira para AMV 1:10, bitola larga</v>
          </cell>
          <cell r="C3507" t="str">
            <v>jg</v>
          </cell>
          <cell r="D3507" t="str">
            <v>ETM-004 e ETS-004</v>
          </cell>
        </row>
        <row r="3508">
          <cell r="A3508">
            <v>2607094</v>
          </cell>
          <cell r="B3508" t="str">
            <v>Assentamento de jogo de dormentes de madeira para AMV 1:12, bitola larga</v>
          </cell>
          <cell r="C3508" t="str">
            <v>jg</v>
          </cell>
          <cell r="D3508" t="str">
            <v>ETM-004 e ETS-004</v>
          </cell>
        </row>
        <row r="3509">
          <cell r="A3509">
            <v>2607095</v>
          </cell>
          <cell r="B3509" t="str">
            <v>Assentamento de jogo de dormentes de madeira para AMV 1:14, bitola larga</v>
          </cell>
          <cell r="C3509" t="str">
            <v>jg</v>
          </cell>
          <cell r="D3509" t="str">
            <v>ETM-004 e ETS-004</v>
          </cell>
        </row>
        <row r="3510">
          <cell r="A3510">
            <v>2607096</v>
          </cell>
          <cell r="B3510" t="str">
            <v>Assentamento de jogo de dormentes de madeira para AMV 1:20, bitola larga</v>
          </cell>
          <cell r="C3510" t="str">
            <v>jg</v>
          </cell>
          <cell r="D3510" t="str">
            <v>ETM-004 e ETS-004</v>
          </cell>
        </row>
        <row r="3511">
          <cell r="A3511">
            <v>2607097</v>
          </cell>
          <cell r="B3511" t="str">
            <v>Assentamento de jogo de dormentes de madeira para AMV 1:8, bitola mista</v>
          </cell>
          <cell r="C3511" t="str">
            <v>jg</v>
          </cell>
          <cell r="D3511" t="str">
            <v>ETM-004 e ETS-004</v>
          </cell>
        </row>
        <row r="3512">
          <cell r="A3512">
            <v>2607098</v>
          </cell>
          <cell r="B3512" t="str">
            <v>Assentamento de jogo de dormentes de madeira para AMV 1:10, bitola mista</v>
          </cell>
          <cell r="C3512" t="str">
            <v>jg</v>
          </cell>
          <cell r="D3512" t="str">
            <v>ETM-004 e ETS-004</v>
          </cell>
        </row>
        <row r="3513">
          <cell r="A3513">
            <v>2607099</v>
          </cell>
          <cell r="B3513" t="str">
            <v>Assentamento de jogo de dormentes de madeira para AMV 1:12, bitola mista</v>
          </cell>
          <cell r="C3513" t="str">
            <v>jg</v>
          </cell>
          <cell r="D3513" t="str">
            <v>ETM-004 e ETS-004</v>
          </cell>
        </row>
        <row r="3514">
          <cell r="A3514">
            <v>2607101</v>
          </cell>
          <cell r="B3514" t="str">
            <v>Assentamento de jogo de dormentes de madeira para AMV 1:20, bitola mista</v>
          </cell>
          <cell r="C3514" t="str">
            <v>jg</v>
          </cell>
          <cell r="D3514" t="str">
            <v>ETM-004 e ETS-004</v>
          </cell>
        </row>
        <row r="3515">
          <cell r="A3515">
            <v>2607102</v>
          </cell>
          <cell r="B3515" t="str">
            <v>Assentamento de jogo de dormentes de concreto para AMV 1:10, bitola métrica</v>
          </cell>
          <cell r="C3515" t="str">
            <v>jg</v>
          </cell>
          <cell r="D3515" t="str">
            <v>ETM-004 e ETS-004</v>
          </cell>
        </row>
        <row r="3516">
          <cell r="A3516">
            <v>2607103</v>
          </cell>
          <cell r="B3516" t="str">
            <v>Assentamento de jogo de dormentes de concreto para AMV 1:12, bitola métrica</v>
          </cell>
          <cell r="C3516" t="str">
            <v>jg</v>
          </cell>
          <cell r="D3516" t="str">
            <v>ETM-004 e ETS-004</v>
          </cell>
        </row>
        <row r="3517">
          <cell r="A3517">
            <v>2607104</v>
          </cell>
          <cell r="B3517" t="str">
            <v>Assentamento de jogo de dormentes de concreto para AMV 1:14, bitola métrica</v>
          </cell>
          <cell r="C3517" t="str">
            <v>jg</v>
          </cell>
          <cell r="D3517" t="str">
            <v>ETM-004 e ETS-004</v>
          </cell>
        </row>
        <row r="3518">
          <cell r="A3518">
            <v>2607105</v>
          </cell>
          <cell r="B3518" t="str">
            <v>Assentamento de jogo de dormentes de concreto para AMV 1:20, bitola métrica</v>
          </cell>
          <cell r="C3518" t="str">
            <v>jg</v>
          </cell>
          <cell r="D3518" t="str">
            <v>ETM-004 e ETS-004</v>
          </cell>
        </row>
        <row r="3519">
          <cell r="A3519">
            <v>2607106</v>
          </cell>
          <cell r="B3519" t="str">
            <v>Assentamento de jogo de dormentes de concreto para AMV 1:10, bitola larga ou mista</v>
          </cell>
          <cell r="C3519" t="str">
            <v>jg</v>
          </cell>
          <cell r="D3519" t="str">
            <v>ETM-004 e ETS-004</v>
          </cell>
        </row>
        <row r="3520">
          <cell r="A3520">
            <v>2607107</v>
          </cell>
          <cell r="B3520" t="str">
            <v>Assentamento de jogo de dormentes de concreto para AMV 1:12, bitola larga ou mista</v>
          </cell>
          <cell r="C3520" t="str">
            <v>jg</v>
          </cell>
          <cell r="D3520" t="str">
            <v>ETM-004 e ETS-004</v>
          </cell>
        </row>
        <row r="3521">
          <cell r="A3521">
            <v>2607108</v>
          </cell>
          <cell r="B3521" t="str">
            <v>Assentamento de jogo de dormentes de concreto para AMV 1:14, bitola larga ou mista</v>
          </cell>
          <cell r="C3521" t="str">
            <v>jg</v>
          </cell>
          <cell r="D3521" t="str">
            <v>ETM-004 e ETS-004</v>
          </cell>
        </row>
        <row r="3522">
          <cell r="A3522">
            <v>2607109</v>
          </cell>
          <cell r="B3522" t="str">
            <v>Assentamento de jogo de dormentes de concreto para AMV 1:20, bitola larga ou mista</v>
          </cell>
          <cell r="C3522" t="str">
            <v>jg</v>
          </cell>
          <cell r="D3522" t="str">
            <v>ETM-004 e ETS-004</v>
          </cell>
        </row>
        <row r="3523">
          <cell r="A3523">
            <v>2607148</v>
          </cell>
          <cell r="B3523" t="str">
            <v>Assentamento dos materiais metálicos do AMV 1:10, TR 57, bitola larga</v>
          </cell>
          <cell r="C3523" t="str">
            <v>un</v>
          </cell>
          <cell r="D3523" t="str">
            <v>ETM-04 e ETS-08</v>
          </cell>
        </row>
        <row r="3524">
          <cell r="A3524">
            <v>2607149</v>
          </cell>
          <cell r="B3524" t="str">
            <v>Assentamento dos materiais metálicos do AMV 1:12, TR 57, bitola larga</v>
          </cell>
          <cell r="C3524" t="str">
            <v>un</v>
          </cell>
          <cell r="D3524" t="str">
            <v>ETM-04 e ETS-08</v>
          </cell>
        </row>
        <row r="3525">
          <cell r="A3525">
            <v>2607150</v>
          </cell>
          <cell r="B3525" t="str">
            <v>Assentamento dos materiais metálicos do AMV 1:14, TR 57, bitola larga</v>
          </cell>
          <cell r="C3525" t="str">
            <v>un</v>
          </cell>
          <cell r="D3525" t="str">
            <v>ETM-04 e ETS-08</v>
          </cell>
        </row>
        <row r="3526">
          <cell r="A3526">
            <v>2607151</v>
          </cell>
          <cell r="B3526" t="str">
            <v>Assentamento dos materiais metálicos do AMV 1:20, TR 57, bitola larga</v>
          </cell>
          <cell r="C3526" t="str">
            <v>un</v>
          </cell>
          <cell r="D3526" t="str">
            <v>ETM-04 e ETS-08</v>
          </cell>
        </row>
        <row r="3527">
          <cell r="A3527">
            <v>2607152</v>
          </cell>
          <cell r="B3527" t="str">
            <v>Assentamento dos materiais metálicos do AMV 1:10, TR 68, bitola larga</v>
          </cell>
          <cell r="C3527" t="str">
            <v>un</v>
          </cell>
          <cell r="D3527" t="str">
            <v>ETM-04 e ETS-08</v>
          </cell>
        </row>
        <row r="3528">
          <cell r="A3528">
            <v>2607153</v>
          </cell>
          <cell r="B3528" t="str">
            <v>Assentamento dos materiais metálicos do AMV 1:12, TR 68, bitola larga</v>
          </cell>
          <cell r="C3528" t="str">
            <v>un</v>
          </cell>
          <cell r="D3528" t="str">
            <v>ETM-04 e ETS-08</v>
          </cell>
        </row>
        <row r="3529">
          <cell r="A3529">
            <v>2607154</v>
          </cell>
          <cell r="B3529" t="str">
            <v>Assentamento dos materiais metálicos do AMV 1:14, TR 68, bitola larga</v>
          </cell>
          <cell r="C3529" t="str">
            <v>un</v>
          </cell>
          <cell r="D3529" t="str">
            <v>ETM-04 e ETS-08</v>
          </cell>
        </row>
        <row r="3530">
          <cell r="A3530">
            <v>2607155</v>
          </cell>
          <cell r="B3530" t="str">
            <v>Assentamento dos materiais metálicos do AMV 1:20, TR 68, bitola larga</v>
          </cell>
          <cell r="C3530" t="str">
            <v>un</v>
          </cell>
          <cell r="D3530" t="str">
            <v>ETM-04 e ETS-08</v>
          </cell>
        </row>
        <row r="3531">
          <cell r="A3531">
            <v>2607156</v>
          </cell>
          <cell r="B3531" t="str">
            <v>Assentamento dos materiais metálicos do AMV 1:10, UIC 60, bitola larga</v>
          </cell>
          <cell r="C3531" t="str">
            <v>un</v>
          </cell>
          <cell r="D3531" t="str">
            <v>ETM-04 e ETS-08</v>
          </cell>
        </row>
        <row r="3532">
          <cell r="A3532">
            <v>2607157</v>
          </cell>
          <cell r="B3532" t="str">
            <v>Assentamento dos materiais metálicos do AMV 1:12, UIC 60, bitola larga</v>
          </cell>
          <cell r="C3532" t="str">
            <v>un</v>
          </cell>
          <cell r="D3532" t="str">
            <v>ETM-04 e ETS-08</v>
          </cell>
        </row>
        <row r="3533">
          <cell r="A3533">
            <v>2607158</v>
          </cell>
          <cell r="B3533" t="str">
            <v>Assentamento dos materiais metálicos do AMV 1:14, UIC 60, bitola larga</v>
          </cell>
          <cell r="C3533" t="str">
            <v>un</v>
          </cell>
          <cell r="D3533" t="str">
            <v>ETM-04 e ETS-08</v>
          </cell>
        </row>
        <row r="3534">
          <cell r="A3534">
            <v>2607159</v>
          </cell>
          <cell r="B3534" t="str">
            <v>Assentamento dos materiais metálicos do AMV 1:20, UIC 60, bitola larga</v>
          </cell>
          <cell r="C3534" t="str">
            <v>un</v>
          </cell>
          <cell r="D3534" t="str">
            <v>ETM-04 e ETS-08</v>
          </cell>
        </row>
        <row r="3535">
          <cell r="A3535">
            <v>2607160</v>
          </cell>
          <cell r="B3535" t="str">
            <v>Assentamento dos materiais metálicos do AMV 1:8, TR 45, bitola mista</v>
          </cell>
          <cell r="C3535" t="str">
            <v>un</v>
          </cell>
          <cell r="D3535" t="str">
            <v>ETM-04 e ETS-08</v>
          </cell>
        </row>
        <row r="3536">
          <cell r="A3536">
            <v>2607161</v>
          </cell>
          <cell r="B3536" t="str">
            <v>Assentamento dos materiais metálicos do AMV 1:10, TR 45, bitola mista</v>
          </cell>
          <cell r="C3536" t="str">
            <v>un</v>
          </cell>
          <cell r="D3536" t="str">
            <v>ETM-04 e ETS-08</v>
          </cell>
        </row>
        <row r="3537">
          <cell r="A3537">
            <v>2607162</v>
          </cell>
          <cell r="B3537" t="str">
            <v>Assentamento dos materiais metálicos do AMV 1:12, TR 45, bitola mista</v>
          </cell>
          <cell r="C3537" t="str">
            <v>un</v>
          </cell>
          <cell r="D3537" t="str">
            <v>ETM-04 e ETS-08</v>
          </cell>
        </row>
        <row r="3538">
          <cell r="A3538">
            <v>2607163</v>
          </cell>
          <cell r="B3538" t="str">
            <v>Assentamento dos materiais metálicos do AMV 1:14, TR 45, bitola mista</v>
          </cell>
          <cell r="C3538" t="str">
            <v>un</v>
          </cell>
          <cell r="D3538" t="str">
            <v>ETM-04 e ETS-08</v>
          </cell>
        </row>
        <row r="3539">
          <cell r="A3539">
            <v>2607164</v>
          </cell>
          <cell r="B3539" t="str">
            <v>Assentamento dos materiais metálicos do AMV 1:8, TR 57, bitola mista</v>
          </cell>
          <cell r="C3539" t="str">
            <v>un</v>
          </cell>
          <cell r="D3539" t="str">
            <v>ETM-04 e ETS-08</v>
          </cell>
        </row>
        <row r="3540">
          <cell r="A3540">
            <v>2607165</v>
          </cell>
          <cell r="B3540" t="str">
            <v>Assentamento dos materiais metálicos do AMV 1:10, TR 57, bitola mista</v>
          </cell>
          <cell r="C3540" t="str">
            <v>un</v>
          </cell>
          <cell r="D3540" t="str">
            <v>ETM-04 e ETS-08</v>
          </cell>
        </row>
        <row r="3541">
          <cell r="A3541">
            <v>2607166</v>
          </cell>
          <cell r="B3541" t="str">
            <v>Assentamento dos materiais metálicos do AMV 1:12, TR 57, bitola mista</v>
          </cell>
          <cell r="C3541" t="str">
            <v>un</v>
          </cell>
          <cell r="D3541" t="str">
            <v>ETM-04 e ETS-08</v>
          </cell>
        </row>
        <row r="3542">
          <cell r="A3542">
            <v>2607167</v>
          </cell>
          <cell r="B3542" t="str">
            <v>Assentamento dos materiais metálicos do AMV 1:14, TR 57, bitola mista</v>
          </cell>
          <cell r="C3542" t="str">
            <v>un</v>
          </cell>
          <cell r="D3542" t="str">
            <v>ETM-04 e ETS-08</v>
          </cell>
        </row>
        <row r="3543">
          <cell r="A3543">
            <v>2607168</v>
          </cell>
          <cell r="B3543" t="str">
            <v>Assentamento dos materiais metálicos do AMV 1:20, TR 57, bitola mista</v>
          </cell>
          <cell r="C3543" t="str">
            <v>un</v>
          </cell>
          <cell r="D3543" t="str">
            <v>ETM-04 e ETS-08</v>
          </cell>
        </row>
        <row r="3544">
          <cell r="A3544">
            <v>2607169</v>
          </cell>
          <cell r="B3544" t="str">
            <v>Assentamento dos materiais metálicos do AMV 1:10, TR 68, bitola mista</v>
          </cell>
          <cell r="C3544" t="str">
            <v>un</v>
          </cell>
          <cell r="D3544" t="str">
            <v>ETM-04 e ETS-08</v>
          </cell>
        </row>
        <row r="3545">
          <cell r="A3545">
            <v>2607170</v>
          </cell>
          <cell r="B3545" t="str">
            <v>Assentamento dos materiais metálicos do AMV 1:12, TR 68, bitola mista</v>
          </cell>
          <cell r="C3545" t="str">
            <v>un</v>
          </cell>
          <cell r="D3545" t="str">
            <v>ETM-04 e ETS-08</v>
          </cell>
        </row>
        <row r="3546">
          <cell r="A3546">
            <v>2607171</v>
          </cell>
          <cell r="B3546" t="str">
            <v>Assentamento dos materiais metálicos do AMV 1:14, TR 68, bitola mista</v>
          </cell>
          <cell r="C3546" t="str">
            <v>un</v>
          </cell>
          <cell r="D3546" t="str">
            <v>ETM-04 e ETS-08</v>
          </cell>
        </row>
        <row r="3547">
          <cell r="A3547">
            <v>2607172</v>
          </cell>
          <cell r="B3547" t="str">
            <v>Assentamento dos materiais metálicos do AMV 1:20, TR 68, bitola mista</v>
          </cell>
          <cell r="C3547" t="str">
            <v>un</v>
          </cell>
          <cell r="D3547" t="str">
            <v>ETM-04 e ETS-08</v>
          </cell>
        </row>
        <row r="3548">
          <cell r="A3548">
            <v>2607173</v>
          </cell>
          <cell r="B3548" t="str">
            <v>Assentamento dos materiais metálicos do AMV 1:10, UIC 60, bitola mista</v>
          </cell>
          <cell r="C3548" t="str">
            <v>un</v>
          </cell>
          <cell r="D3548" t="str">
            <v>ETM-04 e ETS-08</v>
          </cell>
        </row>
        <row r="3549">
          <cell r="A3549">
            <v>2607174</v>
          </cell>
          <cell r="B3549" t="str">
            <v>Assentamento dos materiais metálicos do AMV 1:12, UIC 60, bitola mista</v>
          </cell>
          <cell r="C3549" t="str">
            <v>un</v>
          </cell>
          <cell r="D3549" t="str">
            <v>ETM-04 e ETS-08</v>
          </cell>
        </row>
        <row r="3550">
          <cell r="A3550">
            <v>2607175</v>
          </cell>
          <cell r="B3550" t="str">
            <v>Assentamento dos materiais metálicos do AMV 1:14, UIC 60, bitola mista</v>
          </cell>
          <cell r="C3550" t="str">
            <v>un</v>
          </cell>
          <cell r="D3550" t="str">
            <v>ETM-04 e ETS-08</v>
          </cell>
        </row>
        <row r="3551">
          <cell r="A3551">
            <v>2607176</v>
          </cell>
          <cell r="B3551" t="str">
            <v>Assentamento dos materiais metálicos do AMV 1:20, UIC 60, bitola mista</v>
          </cell>
          <cell r="C3551" t="str">
            <v>un</v>
          </cell>
          <cell r="D3551" t="str">
            <v>ETM-04 e ETS-08</v>
          </cell>
        </row>
        <row r="3552">
          <cell r="A3552">
            <v>2607183</v>
          </cell>
          <cell r="B3552" t="str">
            <v>Alinhamento manual da grade do AMV para qualquer abertura e qualquer bitola</v>
          </cell>
          <cell r="C3552" t="str">
            <v>un</v>
          </cell>
          <cell r="D3552" t="str">
            <v>ETM-04 e ETS-08</v>
          </cell>
        </row>
        <row r="3553">
          <cell r="A3553">
            <v>2607198</v>
          </cell>
          <cell r="B3553" t="str">
            <v>Regularização manual do lastro do AMV para qualquer abertura e qualquer bitola</v>
          </cell>
          <cell r="C3553" t="str">
            <v>un</v>
          </cell>
          <cell r="D3553" t="str">
            <v>ETS-01 e ETS-08</v>
          </cell>
        </row>
        <row r="3554">
          <cell r="A3554">
            <v>2607207</v>
          </cell>
          <cell r="B3554" t="str">
            <v>Lançamento manual de lastro em AMV com descarga da brita por caminhão</v>
          </cell>
          <cell r="C3554" t="str">
            <v>m³</v>
          </cell>
          <cell r="D3554" t="str">
            <v>ETS-01 e ETS-08</v>
          </cell>
        </row>
        <row r="3555">
          <cell r="A3555">
            <v>2607208</v>
          </cell>
          <cell r="B3555" t="str">
            <v>Assentamento dos materiais metálicos do AMV 1:8, TR 45, bitola métrica</v>
          </cell>
          <cell r="C3555" t="str">
            <v>un</v>
          </cell>
          <cell r="D3555" t="str">
            <v>ETM-04 e ETS-08</v>
          </cell>
        </row>
        <row r="3556">
          <cell r="A3556">
            <v>2607209</v>
          </cell>
          <cell r="B3556" t="str">
            <v>Assentamento dos materiais metálicos do AMV 1:10, TR 45, bitola métrica</v>
          </cell>
          <cell r="C3556" t="str">
            <v>un</v>
          </cell>
          <cell r="D3556" t="str">
            <v>ETM-04 e ETS-08</v>
          </cell>
        </row>
        <row r="3557">
          <cell r="A3557">
            <v>2607210</v>
          </cell>
          <cell r="B3557" t="str">
            <v>Assentamento dos materiais metálicos do AMV 1:12, TR 45, bitola métrica</v>
          </cell>
          <cell r="C3557" t="str">
            <v>un</v>
          </cell>
          <cell r="D3557" t="str">
            <v>ETM-04 e ETS-08</v>
          </cell>
        </row>
        <row r="3558">
          <cell r="A3558">
            <v>2607211</v>
          </cell>
          <cell r="B3558" t="str">
            <v>Assentamento dos materiais metálicos do AMV 1:14, TR 45, bitola métrica</v>
          </cell>
          <cell r="C3558" t="str">
            <v>un</v>
          </cell>
          <cell r="D3558" t="str">
            <v>ETM-04 e ETS-08</v>
          </cell>
        </row>
        <row r="3559">
          <cell r="A3559">
            <v>2607212</v>
          </cell>
          <cell r="B3559" t="str">
            <v>Assentamento dos materiais metálicos do AMV 1:8, TR 57, bitola métrica</v>
          </cell>
          <cell r="C3559" t="str">
            <v>un</v>
          </cell>
          <cell r="D3559" t="str">
            <v>ETM-04 e ETS-08</v>
          </cell>
        </row>
        <row r="3560">
          <cell r="A3560">
            <v>2607213</v>
          </cell>
          <cell r="B3560" t="str">
            <v>Assentamento dos materiais metálicos do AMV 1:10, TR 57, bitola métrica</v>
          </cell>
          <cell r="C3560" t="str">
            <v>un</v>
          </cell>
          <cell r="D3560" t="str">
            <v>ETM-04 e ETS-08</v>
          </cell>
        </row>
        <row r="3561">
          <cell r="A3561">
            <v>2607214</v>
          </cell>
          <cell r="B3561" t="str">
            <v>Assentamento dos materiais metálicos do AMV 1:12, TR 57, bitola métrica</v>
          </cell>
          <cell r="C3561" t="str">
            <v>un</v>
          </cell>
          <cell r="D3561" t="str">
            <v>ETM-04 e ETS-08</v>
          </cell>
        </row>
        <row r="3562">
          <cell r="A3562">
            <v>2607215</v>
          </cell>
          <cell r="B3562" t="str">
            <v>Assentamento dos materiais metálicos do AMV 1:14, TR 57, bitola métrica</v>
          </cell>
          <cell r="C3562" t="str">
            <v>un</v>
          </cell>
          <cell r="D3562" t="str">
            <v>ETM-04 e ETS-08</v>
          </cell>
        </row>
        <row r="3563">
          <cell r="A3563">
            <v>2607216</v>
          </cell>
          <cell r="B3563" t="str">
            <v>Assentamento dos materiais metálicos do AMV 1:20, TR 57, bitola métrica</v>
          </cell>
          <cell r="C3563" t="str">
            <v>un</v>
          </cell>
          <cell r="D3563" t="str">
            <v>ETM-04 e ETS-08</v>
          </cell>
        </row>
        <row r="3564">
          <cell r="A3564">
            <v>2607217</v>
          </cell>
          <cell r="B3564" t="str">
            <v>Assentamento dos materiais metálicos do AMV 1:10, TR 68, bitola métrica</v>
          </cell>
          <cell r="C3564" t="str">
            <v>un</v>
          </cell>
          <cell r="D3564" t="str">
            <v>ETM-04 e ETS-08</v>
          </cell>
        </row>
        <row r="3565">
          <cell r="A3565">
            <v>2607218</v>
          </cell>
          <cell r="B3565" t="str">
            <v>Assentamento dos materiais metálicos do AMV 1:12, TR 68, bitola métrica</v>
          </cell>
          <cell r="C3565" t="str">
            <v>un</v>
          </cell>
          <cell r="D3565" t="str">
            <v>ETM-04 e ETS-08</v>
          </cell>
        </row>
        <row r="3566">
          <cell r="A3566">
            <v>2607219</v>
          </cell>
          <cell r="B3566" t="str">
            <v>Assentamento dos materiais metálicos do AMV 1:14, TR 68, bitola métrica</v>
          </cell>
          <cell r="C3566" t="str">
            <v>un</v>
          </cell>
          <cell r="D3566" t="str">
            <v>ETM-04 e ETS-08</v>
          </cell>
        </row>
        <row r="3567">
          <cell r="A3567">
            <v>2607220</v>
          </cell>
          <cell r="B3567" t="str">
            <v>Assentamento dos materiais metálicos do AMV 1:20, TR 68, bitola métrica</v>
          </cell>
          <cell r="C3567" t="str">
            <v>un</v>
          </cell>
          <cell r="D3567" t="str">
            <v>ETM-04 e ETS-08</v>
          </cell>
        </row>
        <row r="3568">
          <cell r="A3568">
            <v>2607221</v>
          </cell>
          <cell r="B3568" t="str">
            <v>Assentamento dos materiais metálicos do AMV 1:10, UIC 60, bitola métrica</v>
          </cell>
          <cell r="C3568" t="str">
            <v>un</v>
          </cell>
          <cell r="D3568" t="str">
            <v>ETM-04 e ETS-08</v>
          </cell>
        </row>
        <row r="3569">
          <cell r="A3569">
            <v>2607222</v>
          </cell>
          <cell r="B3569" t="str">
            <v>Assentamento dos materiais metálicos do AMV 1:12, UIC 60, bitola métrica</v>
          </cell>
          <cell r="C3569" t="str">
            <v>un</v>
          </cell>
          <cell r="D3569" t="str">
            <v>ETM-04 e ETS-08</v>
          </cell>
        </row>
        <row r="3570">
          <cell r="A3570">
            <v>2607223</v>
          </cell>
          <cell r="B3570" t="str">
            <v>Assentamento dos materiais metálicos do AMV 1:14, UIC 60, bitola métrica</v>
          </cell>
          <cell r="C3570" t="str">
            <v>un</v>
          </cell>
          <cell r="D3570" t="str">
            <v>ETM-04 e ETS-08</v>
          </cell>
        </row>
        <row r="3571">
          <cell r="A3571">
            <v>2607224</v>
          </cell>
          <cell r="B3571" t="str">
            <v>Assentamento dos materiais metálicos do AMV 1:20, UIC 60, bitola métrica</v>
          </cell>
          <cell r="C3571" t="str">
            <v>un</v>
          </cell>
          <cell r="D3571" t="str">
            <v>ETM-04 e ETS-08</v>
          </cell>
        </row>
        <row r="3572">
          <cell r="A3572">
            <v>2607225</v>
          </cell>
          <cell r="B3572" t="str">
            <v>Assentamento dos materiais metálicos do AMV 1:8, TR 45, bitola larga</v>
          </cell>
          <cell r="C3572" t="str">
            <v>un</v>
          </cell>
          <cell r="D3572" t="str">
            <v>ETM-04 e ETS-08</v>
          </cell>
        </row>
        <row r="3573">
          <cell r="A3573">
            <v>2607226</v>
          </cell>
          <cell r="B3573" t="str">
            <v>Assentamento dos materiais metálicos do AMV 1:10, TR 45, bitola larga</v>
          </cell>
          <cell r="C3573" t="str">
            <v>un</v>
          </cell>
          <cell r="D3573" t="str">
            <v>ETM-04 e ETS-08</v>
          </cell>
        </row>
        <row r="3574">
          <cell r="A3574">
            <v>2607227</v>
          </cell>
          <cell r="B3574" t="str">
            <v>Assentamento dos materiais metálicos do AMV 1:12, TR 45, bitola larga</v>
          </cell>
          <cell r="C3574" t="str">
            <v>un</v>
          </cell>
          <cell r="D3574" t="str">
            <v>ETM-04 e ETS-08</v>
          </cell>
        </row>
        <row r="3575">
          <cell r="A3575">
            <v>2607228</v>
          </cell>
          <cell r="B3575" t="str">
            <v>Assentamento dos materiais metálicos do AMV 1:14, TR 45, bitola larga</v>
          </cell>
          <cell r="C3575" t="str">
            <v>un</v>
          </cell>
          <cell r="D3575" t="str">
            <v>ETM-04 e ETS-08</v>
          </cell>
        </row>
        <row r="3576">
          <cell r="A3576">
            <v>2607229</v>
          </cell>
          <cell r="B3576" t="str">
            <v>Assentamento dos materiais metálicos do AMV 1:8, TR 57, bitola larga</v>
          </cell>
          <cell r="C3576" t="str">
            <v>un</v>
          </cell>
          <cell r="D3576" t="str">
            <v>ETM-04 e ETS-08</v>
          </cell>
        </row>
        <row r="3577">
          <cell r="A3577">
            <v>2607260</v>
          </cell>
          <cell r="B3577" t="str">
            <v>Assentamento de jogo de dormentes de madeira para AMV 1:14, bitola mista</v>
          </cell>
          <cell r="C3577" t="str">
            <v>jg</v>
          </cell>
          <cell r="D3577" t="str">
            <v>ETM-04 e ETS-08</v>
          </cell>
        </row>
        <row r="3578">
          <cell r="A3578">
            <v>2607322</v>
          </cell>
          <cell r="B3578" t="str">
            <v>Nivelamento manual (socaria) de AMV do lastro - incluindo todos os levantes</v>
          </cell>
          <cell r="C3578" t="str">
            <v>un</v>
          </cell>
          <cell r="D3578" t="str">
            <v>ETM-04 e ETS-08</v>
          </cell>
        </row>
        <row r="3579">
          <cell r="A3579">
            <v>2607373</v>
          </cell>
          <cell r="B3579" t="str">
            <v>Nivelamento e socaria de AMV com grupo gerador/vibrador do lastro - incluindo todos os levantes</v>
          </cell>
          <cell r="C3579" t="str">
            <v>un</v>
          </cell>
          <cell r="D3579" t="str">
            <v>ETM-04 e ETS-08</v>
          </cell>
        </row>
        <row r="3580">
          <cell r="A3580">
            <v>2809160</v>
          </cell>
          <cell r="B3580" t="str">
            <v>Demolição de via, bitola métrica, 1.750 dormentes de madeira/km, trilho TR 37, barra com 12 m de comprimento, com separação empilhamento</v>
          </cell>
          <cell r="C3580" t="str">
            <v>km</v>
          </cell>
          <cell r="D3580" t="str">
            <v>ETS-014</v>
          </cell>
        </row>
        <row r="3581">
          <cell r="A3581">
            <v>2809161</v>
          </cell>
          <cell r="B3581" t="str">
            <v>Demolição de via, bitola métrica, 1.750 dormentes de madeira/km, trilho TR 45, barra com 12 m de comprimento, com separação empilhamento</v>
          </cell>
          <cell r="C3581" t="str">
            <v>km</v>
          </cell>
          <cell r="D3581" t="str">
            <v>ETS-014</v>
          </cell>
        </row>
        <row r="3582">
          <cell r="A3582">
            <v>2809162</v>
          </cell>
          <cell r="B3582" t="str">
            <v>Demolição de via, bitola métrica, 1.750 dormentes de madeira/km, trilho TR 57, barra com 12 m de comprimento, com separação empilhamento</v>
          </cell>
          <cell r="C3582" t="str">
            <v>km</v>
          </cell>
          <cell r="D3582" t="str">
            <v>ETS-014</v>
          </cell>
        </row>
        <row r="3583">
          <cell r="A3583">
            <v>2809163</v>
          </cell>
          <cell r="B3583" t="str">
            <v>Demolição de via, bitola larga, 1.750 dormentes de madeira/km, trilho TR 45, barra com 12 m de comprimento, com separação empilhamento</v>
          </cell>
          <cell r="C3583" t="str">
            <v>km</v>
          </cell>
          <cell r="D3583" t="str">
            <v>ETS-014</v>
          </cell>
        </row>
        <row r="3584">
          <cell r="A3584">
            <v>2809164</v>
          </cell>
          <cell r="B3584" t="str">
            <v>Demolição de via, bitola larga, 1.750 dormentes de madeira/km, trilho TR 57, barra com 12 m de comprimento, com separação empilhamento</v>
          </cell>
          <cell r="C3584" t="str">
            <v>km</v>
          </cell>
          <cell r="D3584" t="str">
            <v>ETS-014</v>
          </cell>
        </row>
        <row r="3585">
          <cell r="A3585">
            <v>2809165</v>
          </cell>
          <cell r="B3585" t="str">
            <v>Demolição de via, bitola larga, 1.750 dormentes de madeira/km, trilho TR 68, barra com 12 m de comprimento, com separação empilhamento</v>
          </cell>
          <cell r="C3585" t="str">
            <v>km</v>
          </cell>
          <cell r="D3585" t="str">
            <v>ETS-014</v>
          </cell>
        </row>
        <row r="3586">
          <cell r="A3586">
            <v>2809166</v>
          </cell>
          <cell r="B3586" t="str">
            <v>Demolição de via, bitola mista, 1.750 dormentes de madeira/km, trilho TR 45, barra com 12 m de comprimento, com separação empilhamento</v>
          </cell>
          <cell r="C3586" t="str">
            <v>km</v>
          </cell>
          <cell r="D3586" t="str">
            <v>ETS-014</v>
          </cell>
        </row>
        <row r="3587">
          <cell r="A3587">
            <v>2809167</v>
          </cell>
          <cell r="B3587" t="str">
            <v>Demolição de via, bitola mista, 1.750 dormentes de madeira/km, trilho TR 57, barra com 12 m de comprimento, com separação empilhamento</v>
          </cell>
          <cell r="C3587" t="str">
            <v>km</v>
          </cell>
          <cell r="D3587" t="str">
            <v>ETS-014</v>
          </cell>
        </row>
        <row r="3588">
          <cell r="A3588">
            <v>2809168</v>
          </cell>
          <cell r="B3588" t="str">
            <v>Demolição de via, bitola mista, 1.750 dormentes de madeira/km, trilho TR 68, barra com 12 m de comprimento, com separação empilhamento</v>
          </cell>
          <cell r="C3588" t="str">
            <v>km</v>
          </cell>
          <cell r="D3588" t="str">
            <v>ETS-014</v>
          </cell>
        </row>
        <row r="3589">
          <cell r="A3589">
            <v>2809169</v>
          </cell>
          <cell r="B3589" t="str">
            <v>Demolição de AMV 1:8 TR 37, em bitola métrica, dormente de madeira, com separação e empilhamento</v>
          </cell>
          <cell r="C3589" t="str">
            <v>un</v>
          </cell>
          <cell r="D3589" t="str">
            <v>ETS-007</v>
          </cell>
        </row>
        <row r="3590">
          <cell r="A3590">
            <v>2809170</v>
          </cell>
          <cell r="B3590" t="str">
            <v>Demolição de AMV 1:10 TR 37, em bitola métrica, dormente de madeira, com separação e empilhamento</v>
          </cell>
          <cell r="C3590" t="str">
            <v>un</v>
          </cell>
          <cell r="D3590" t="str">
            <v>ETS-007</v>
          </cell>
        </row>
        <row r="3591">
          <cell r="A3591">
            <v>2809171</v>
          </cell>
          <cell r="B3591" t="str">
            <v>Demolição de AMV 1:12 TR 37, em bitola métrica, dormente de madeira, com separação e empilhamento</v>
          </cell>
          <cell r="C3591" t="str">
            <v>un</v>
          </cell>
          <cell r="D3591" t="str">
            <v>ETS-007</v>
          </cell>
        </row>
        <row r="3592">
          <cell r="A3592">
            <v>2809172</v>
          </cell>
          <cell r="B3592" t="str">
            <v>Demolição de AMV 1:14 TR 37, em bitola métrica, dormente de madeira, com separação e empilhamento</v>
          </cell>
          <cell r="C3592" t="str">
            <v>un</v>
          </cell>
          <cell r="D3592" t="str">
            <v>ETS-007</v>
          </cell>
        </row>
        <row r="3593">
          <cell r="A3593">
            <v>2809173</v>
          </cell>
          <cell r="B3593" t="str">
            <v>Demolição de AMV 1:8 TR 45, em bitola métrica, dormente de madeira, com separação e empilhamento</v>
          </cell>
          <cell r="C3593" t="str">
            <v>un</v>
          </cell>
          <cell r="D3593" t="str">
            <v>ETS-007</v>
          </cell>
        </row>
        <row r="3594">
          <cell r="A3594">
            <v>2809174</v>
          </cell>
          <cell r="B3594" t="str">
            <v>Demolição de AMV 1:10 TR 45, em bitola métrica, dormente de madeira, com separação e empilhamento</v>
          </cell>
          <cell r="C3594" t="str">
            <v>un</v>
          </cell>
          <cell r="D3594" t="str">
            <v>ETS-007</v>
          </cell>
        </row>
        <row r="3595">
          <cell r="A3595">
            <v>2809175</v>
          </cell>
          <cell r="B3595" t="str">
            <v>Demolição de AMV 1:12 TR 45, em bitola métrica, dormente de madeira, com separação e empilhamento</v>
          </cell>
          <cell r="C3595" t="str">
            <v>un</v>
          </cell>
          <cell r="D3595" t="str">
            <v>ETS-007</v>
          </cell>
        </row>
        <row r="3596">
          <cell r="A3596">
            <v>2809176</v>
          </cell>
          <cell r="B3596" t="str">
            <v>Demolição de AMV 1:14 TR 45, em bitola métrica, dormente de madeira, com separação e empilhamento</v>
          </cell>
          <cell r="C3596" t="str">
            <v>un</v>
          </cell>
          <cell r="D3596" t="str">
            <v>ETS-007</v>
          </cell>
        </row>
        <row r="3597">
          <cell r="A3597">
            <v>2809177</v>
          </cell>
          <cell r="B3597" t="str">
            <v>Demolição de AMV 1:8 TR 57, em bitola métrica, dormente de madeira, com separação e empilhamento</v>
          </cell>
          <cell r="C3597" t="str">
            <v>un</v>
          </cell>
          <cell r="D3597" t="str">
            <v>ETS-007</v>
          </cell>
        </row>
        <row r="3598">
          <cell r="A3598">
            <v>2809178</v>
          </cell>
          <cell r="B3598" t="str">
            <v>Demolição de AMV 1:10 TR 57, em bitola métrica, dormente de madeira, com separação e empilhamento</v>
          </cell>
          <cell r="C3598" t="str">
            <v>un</v>
          </cell>
          <cell r="D3598" t="str">
            <v>ETS-007</v>
          </cell>
        </row>
        <row r="3599">
          <cell r="A3599">
            <v>2809179</v>
          </cell>
          <cell r="B3599" t="str">
            <v>Demolição de AMV 1:12 TR 57, em bitola métrica, dormente de madeira, com separação e empilhamento</v>
          </cell>
          <cell r="C3599" t="str">
            <v>un</v>
          </cell>
          <cell r="D3599" t="str">
            <v>ETS-007</v>
          </cell>
        </row>
        <row r="3600">
          <cell r="A3600">
            <v>2809180</v>
          </cell>
          <cell r="B3600" t="str">
            <v>Demolição de AMV 1:14 TR 57, em bitola métrica, dormente de madeira, com separação e empilhamento</v>
          </cell>
          <cell r="C3600" t="str">
            <v>un</v>
          </cell>
          <cell r="D3600" t="str">
            <v>ETS-007</v>
          </cell>
        </row>
        <row r="3601">
          <cell r="A3601">
            <v>2809181</v>
          </cell>
          <cell r="B3601" t="str">
            <v>Demolição de AMV 1:20 TR 57, em bitola métrica, dormente de madeira, com separação e empilhamento</v>
          </cell>
          <cell r="C3601" t="str">
            <v>un</v>
          </cell>
          <cell r="D3601" t="str">
            <v>ETS-007</v>
          </cell>
        </row>
        <row r="3602">
          <cell r="A3602">
            <v>2809182</v>
          </cell>
          <cell r="B3602" t="str">
            <v>Demolição de AMV 1:8 TR 45, em bitola larga, dormente de madeira, com separação e empilhamento</v>
          </cell>
          <cell r="C3602" t="str">
            <v>un</v>
          </cell>
          <cell r="D3602" t="str">
            <v>ETS-007</v>
          </cell>
        </row>
        <row r="3603">
          <cell r="A3603">
            <v>2809183</v>
          </cell>
          <cell r="B3603" t="str">
            <v>Demolição de AMV 1:10 TR 45, em bitola larga, dormente de madeira, com separação e empilhamento</v>
          </cell>
          <cell r="C3603" t="str">
            <v>un</v>
          </cell>
          <cell r="D3603" t="str">
            <v>ETS-007</v>
          </cell>
        </row>
        <row r="3604">
          <cell r="A3604">
            <v>2809184</v>
          </cell>
          <cell r="B3604" t="str">
            <v>Demolição de AMV 1:12 TR 45, em bitola larga, dormente de madeira, com separação e empilhamento</v>
          </cell>
          <cell r="C3604" t="str">
            <v>un</v>
          </cell>
          <cell r="D3604" t="str">
            <v>ETS-007</v>
          </cell>
        </row>
        <row r="3605">
          <cell r="A3605">
            <v>2809185</v>
          </cell>
          <cell r="B3605" t="str">
            <v>Demolição de AMV 1:14 TR 45, em bitola larga, dormente de madeira, com separação e empilhamento</v>
          </cell>
          <cell r="C3605" t="str">
            <v>un</v>
          </cell>
          <cell r="D3605" t="str">
            <v>ETS-007</v>
          </cell>
        </row>
        <row r="3606">
          <cell r="A3606">
            <v>2809186</v>
          </cell>
          <cell r="B3606" t="str">
            <v>Demolição de AMV 1:8 TR 57, em bitola larga, dormente de madeira, com separação e empilhamento</v>
          </cell>
          <cell r="C3606" t="str">
            <v>un</v>
          </cell>
          <cell r="D3606" t="str">
            <v>ETS-007</v>
          </cell>
        </row>
        <row r="3607">
          <cell r="A3607">
            <v>2809187</v>
          </cell>
          <cell r="B3607" t="str">
            <v>Demolição de AMV 1:10 TR 57, em bitola larga, dormente de madeira, com separação e empilhamento</v>
          </cell>
          <cell r="C3607" t="str">
            <v>un</v>
          </cell>
          <cell r="D3607" t="str">
            <v>ETS-007</v>
          </cell>
        </row>
        <row r="3608">
          <cell r="A3608">
            <v>2809188</v>
          </cell>
          <cell r="B3608" t="str">
            <v>Demolição de AMV 1:12 TR 57, em bitola larga, dormente de madeira, com separação e empilhamento</v>
          </cell>
          <cell r="C3608" t="str">
            <v>un</v>
          </cell>
          <cell r="D3608" t="str">
            <v>ETS-007</v>
          </cell>
        </row>
        <row r="3609">
          <cell r="A3609">
            <v>2809189</v>
          </cell>
          <cell r="B3609" t="str">
            <v>Demolição de AMV 1:14 TR 57, em bitola larga, dormente de madeira, com separação e empilhamento</v>
          </cell>
          <cell r="C3609" t="str">
            <v>un</v>
          </cell>
          <cell r="D3609" t="str">
            <v>ETS-007</v>
          </cell>
        </row>
        <row r="3610">
          <cell r="A3610">
            <v>2809190</v>
          </cell>
          <cell r="B3610" t="str">
            <v>Demolição de AMV 1:20 TR 57, em bitola larga, dormente de madeira, com separação e empilhamento</v>
          </cell>
          <cell r="C3610" t="str">
            <v>un</v>
          </cell>
          <cell r="D3610" t="str">
            <v>ETS-007</v>
          </cell>
        </row>
        <row r="3611">
          <cell r="A3611">
            <v>2809191</v>
          </cell>
          <cell r="B3611" t="str">
            <v>Demolição de AMV 1:10 TR 68, em bitola larga, dormente de madeira, com separação e empilhamento</v>
          </cell>
          <cell r="C3611" t="str">
            <v>un</v>
          </cell>
          <cell r="D3611" t="str">
            <v>ETS-007</v>
          </cell>
        </row>
        <row r="3612">
          <cell r="A3612">
            <v>2809192</v>
          </cell>
          <cell r="B3612" t="str">
            <v>Demolição de AMV 1:12 TR 68, em bitola larga, dormente de madeira, com separação e empilhamento</v>
          </cell>
          <cell r="C3612" t="str">
            <v>un</v>
          </cell>
          <cell r="D3612" t="str">
            <v>ETS-007</v>
          </cell>
        </row>
        <row r="3613">
          <cell r="A3613">
            <v>2809193</v>
          </cell>
          <cell r="B3613" t="str">
            <v>Demolição de AMV 1:14 TR 68, em bitola larga, dormente de madeira, com separação e empilhamento</v>
          </cell>
          <cell r="C3613" t="str">
            <v>un</v>
          </cell>
          <cell r="D3613" t="str">
            <v>ETS-007</v>
          </cell>
        </row>
        <row r="3614">
          <cell r="A3614">
            <v>2809194</v>
          </cell>
          <cell r="B3614" t="str">
            <v>Demolição de AMV 1:20 TR 68, em bitola larga, dormente de madeira, com separação e empilhamento</v>
          </cell>
          <cell r="C3614" t="str">
            <v>un</v>
          </cell>
          <cell r="D3614" t="str">
            <v>ETS-007</v>
          </cell>
        </row>
        <row r="3615">
          <cell r="A3615">
            <v>2809195</v>
          </cell>
          <cell r="B3615" t="str">
            <v>Demolição de AMV 1:8 TR 45, em bitola mista, dormente de madeira, com separação e empilhamento</v>
          </cell>
          <cell r="C3615" t="str">
            <v>un</v>
          </cell>
          <cell r="D3615" t="str">
            <v>ETS-007</v>
          </cell>
        </row>
        <row r="3616">
          <cell r="A3616">
            <v>2809196</v>
          </cell>
          <cell r="B3616" t="str">
            <v>Demolição de AMV 1:10 TR 45, em bitola mista, dormente de madeira, com separação e empilhamento</v>
          </cell>
          <cell r="C3616" t="str">
            <v>un</v>
          </cell>
          <cell r="D3616" t="str">
            <v>ETS-007</v>
          </cell>
        </row>
        <row r="3617">
          <cell r="A3617">
            <v>2809197</v>
          </cell>
          <cell r="B3617" t="str">
            <v>Demolição de AMV 1:12 TR 45, em bitola mista, dormente de madeira, com separação e empilhamento</v>
          </cell>
          <cell r="C3617" t="str">
            <v>un</v>
          </cell>
          <cell r="D3617" t="str">
            <v>ETS-007</v>
          </cell>
        </row>
        <row r="3618">
          <cell r="A3618">
            <v>2809198</v>
          </cell>
          <cell r="B3618" t="str">
            <v>Demolição de AMV 1:14 TR 45, em bitola mista, dormente de madeira, com separação e empilhamento</v>
          </cell>
          <cell r="C3618" t="str">
            <v>un</v>
          </cell>
          <cell r="D3618" t="str">
            <v>ETS-007</v>
          </cell>
        </row>
        <row r="3619">
          <cell r="A3619">
            <v>2809199</v>
          </cell>
          <cell r="B3619" t="str">
            <v>Demolição de AMV 1:8 TR 57, em bitola mista, dormente de madeira, com separação e empilhamento</v>
          </cell>
          <cell r="C3619" t="str">
            <v>un</v>
          </cell>
          <cell r="D3619" t="str">
            <v>ETS-007</v>
          </cell>
        </row>
        <row r="3620">
          <cell r="A3620">
            <v>2809200</v>
          </cell>
          <cell r="B3620" t="str">
            <v>Demolição de AMV 1:10 TR 57, em bitola mista, dormente de madeira, com separação e empilhamento</v>
          </cell>
          <cell r="C3620" t="str">
            <v>un</v>
          </cell>
          <cell r="D3620" t="str">
            <v>ETS-007</v>
          </cell>
        </row>
        <row r="3621">
          <cell r="A3621">
            <v>2809201</v>
          </cell>
          <cell r="B3621" t="str">
            <v>Demolição de AMV 1:12 TR 57, em bitola mista, dormente de madeira, com separação e empilhamento</v>
          </cell>
          <cell r="C3621" t="str">
            <v>un</v>
          </cell>
          <cell r="D3621" t="str">
            <v>ETS-007</v>
          </cell>
        </row>
        <row r="3622">
          <cell r="A3622">
            <v>2809202</v>
          </cell>
          <cell r="B3622" t="str">
            <v>Demolição de AMV 1:14 TR 57, em bitola mista, dormente de madeira, com separação e empilhamento</v>
          </cell>
          <cell r="C3622" t="str">
            <v>un</v>
          </cell>
          <cell r="D3622" t="str">
            <v>ETS-007</v>
          </cell>
        </row>
        <row r="3623">
          <cell r="A3623">
            <v>2809203</v>
          </cell>
          <cell r="B3623" t="str">
            <v>Demolição de AMV 1:20 TR 57, em bitola mista, dormente de madeira, com separação e empilhamento</v>
          </cell>
          <cell r="C3623" t="str">
            <v>un</v>
          </cell>
          <cell r="D3623" t="str">
            <v>ETS-007</v>
          </cell>
        </row>
        <row r="3624">
          <cell r="A3624">
            <v>2809204</v>
          </cell>
          <cell r="B3624" t="str">
            <v>Demolição de AMV 1:10 TR 68, em bitola mista, dormente de madeira, com separação e empilhamento</v>
          </cell>
          <cell r="C3624" t="str">
            <v>un</v>
          </cell>
          <cell r="D3624" t="str">
            <v>ETS-007</v>
          </cell>
        </row>
        <row r="3625">
          <cell r="A3625">
            <v>2809205</v>
          </cell>
          <cell r="B3625" t="str">
            <v>Demolição de AMV 1:12 TR 68, em bitola mista, dormente de madeira, com separação e empilhamento</v>
          </cell>
          <cell r="C3625" t="str">
            <v>un</v>
          </cell>
          <cell r="D3625" t="str">
            <v>ETS-007</v>
          </cell>
        </row>
        <row r="3626">
          <cell r="A3626">
            <v>2809206</v>
          </cell>
          <cell r="B3626" t="str">
            <v>Demolição de AMV 1:14 TR 68, em bitola mista, dormente de madeira, com separação e empilhamento</v>
          </cell>
          <cell r="C3626" t="str">
            <v>un</v>
          </cell>
          <cell r="D3626" t="str">
            <v>ETS-007</v>
          </cell>
        </row>
        <row r="3627">
          <cell r="A3627">
            <v>2809207</v>
          </cell>
          <cell r="B3627" t="str">
            <v>Demolição de AMV 1:20 TR 68, em bitola mista, dormente de madeira, com separação e empilhamento</v>
          </cell>
          <cell r="C3627" t="str">
            <v>un</v>
          </cell>
          <cell r="D3627" t="str">
            <v>ETS-007</v>
          </cell>
        </row>
        <row r="3628">
          <cell r="A3628">
            <v>2809216</v>
          </cell>
          <cell r="B3628" t="str">
            <v>Demolição de via, bitola métrica, 1.667 dormentes de madeira/km, trilho TR 37, barra com 12 m de comprimento, com separação empilhamento</v>
          </cell>
          <cell r="C3628" t="str">
            <v>km</v>
          </cell>
          <cell r="D3628" t="str">
            <v>ETS-014</v>
          </cell>
        </row>
        <row r="3629">
          <cell r="A3629">
            <v>2809217</v>
          </cell>
          <cell r="B3629" t="str">
            <v>Demolição de via, bitola métrica, 1.667 dormentes de madeira/km, trilho TR 45, barra com 12 m de comprimento, com separação empilhamento</v>
          </cell>
          <cell r="C3629" t="str">
            <v>km</v>
          </cell>
          <cell r="D3629" t="str">
            <v>ETS-014</v>
          </cell>
        </row>
        <row r="3630">
          <cell r="A3630">
            <v>2809218</v>
          </cell>
          <cell r="B3630" t="str">
            <v>Demolição de via, bitola métrica, 1.667 dormentes de madeira/km, trilho TR 57, barra com 12 m de comprimento, com separação empilhamento</v>
          </cell>
          <cell r="C3630" t="str">
            <v>km</v>
          </cell>
          <cell r="D3630" t="str">
            <v>ETS-014</v>
          </cell>
        </row>
        <row r="3631">
          <cell r="A3631">
            <v>2809219</v>
          </cell>
          <cell r="B3631" t="str">
            <v>Demolição de via, bitola larga, 1.667 dormentes de madeira/km, trilho TR 45, barra com 12 m de comprimento, com separação empilhamento</v>
          </cell>
          <cell r="C3631" t="str">
            <v>km</v>
          </cell>
          <cell r="D3631" t="str">
            <v>ETS-014</v>
          </cell>
        </row>
        <row r="3632">
          <cell r="A3632">
            <v>2809220</v>
          </cell>
          <cell r="B3632" t="str">
            <v>Demolição de via, bitola larga, 1.667 dormentes de madeira/km, trilho TR 57, barra com 12 m de comprimento, com separação empilhamento</v>
          </cell>
          <cell r="C3632" t="str">
            <v>km</v>
          </cell>
          <cell r="D3632" t="str">
            <v>ETS-014</v>
          </cell>
        </row>
        <row r="3633">
          <cell r="A3633">
            <v>2809221</v>
          </cell>
          <cell r="B3633" t="str">
            <v>Demolição de via, bitola larga, 1.667 dormentes de madeira/km, trilho TR 68, barra com 12 m de comprimento, com separação empilhamento</v>
          </cell>
          <cell r="C3633" t="str">
            <v>km</v>
          </cell>
          <cell r="D3633" t="str">
            <v>ETS-014</v>
          </cell>
        </row>
        <row r="3634">
          <cell r="A3634">
            <v>2809222</v>
          </cell>
          <cell r="B3634" t="str">
            <v>Demolição de via, bitola mista, 1.667 dormentes de madeira/km, trilho TR 45, barra com 12 m de comprimento, com separação empilhamento</v>
          </cell>
          <cell r="C3634" t="str">
            <v>km</v>
          </cell>
          <cell r="D3634" t="str">
            <v>ETS-014</v>
          </cell>
        </row>
        <row r="3635">
          <cell r="A3635">
            <v>2809223</v>
          </cell>
          <cell r="B3635" t="str">
            <v>Demolição de via, bitola mista, 1.667 dormentes de madeira/km, trilho TR 57, barra com 12 m de comprimento, com separação empilhamento</v>
          </cell>
          <cell r="C3635" t="str">
            <v>km</v>
          </cell>
          <cell r="D3635" t="str">
            <v>ETS-014</v>
          </cell>
        </row>
        <row r="3636">
          <cell r="A3636">
            <v>2809224</v>
          </cell>
          <cell r="B3636" t="str">
            <v>Demolição de via, bitola mista, 1.667 dormentes de madeira/km, trilho TR 68, barra com 12 m de comprimento, com separação empilhamento</v>
          </cell>
          <cell r="C3636" t="str">
            <v>km</v>
          </cell>
          <cell r="D3636" t="str">
            <v>ETS-014</v>
          </cell>
        </row>
        <row r="3637">
          <cell r="A3637">
            <v>2909145</v>
          </cell>
          <cell r="B3637" t="str">
            <v>Nivelamento de junta com socaria manual da via</v>
          </cell>
          <cell r="C3637" t="str">
            <v>un</v>
          </cell>
          <cell r="D3637" t="str">
            <v>ETS-012</v>
          </cell>
        </row>
        <row r="3638">
          <cell r="A3638">
            <v>2909146</v>
          </cell>
          <cell r="B3638" t="str">
            <v>Nivelamento contínuo com socaria manual da via, com 15 cm de lastro sob o dormente, bitola métrica, dormente de madeira</v>
          </cell>
          <cell r="C3638" t="str">
            <v>km</v>
          </cell>
          <cell r="D3638" t="str">
            <v>ETS-012</v>
          </cell>
        </row>
        <row r="3639">
          <cell r="A3639">
            <v>2909147</v>
          </cell>
          <cell r="B3639" t="str">
            <v>Nivelamento contínuo com grupo gerador vibrador, com 15 cm de lastro sob o dormente, por levante, bitola qualquer, dormente de madeira</v>
          </cell>
          <cell r="C3639" t="str">
            <v>km</v>
          </cell>
          <cell r="D3639" t="str">
            <v>ETS-012</v>
          </cell>
        </row>
        <row r="3640">
          <cell r="A3640">
            <v>2909148</v>
          </cell>
          <cell r="B3640" t="str">
            <v>Regularização do lastro com reguladora de lastro</v>
          </cell>
          <cell r="C3640" t="str">
            <v>km</v>
          </cell>
          <cell r="D3640" t="str">
            <v>ETS-001</v>
          </cell>
        </row>
        <row r="3641">
          <cell r="A3641">
            <v>2909149</v>
          </cell>
          <cell r="B3641" t="str">
            <v>Nivelamento contínuo com socadora automática de linha, segundo levante de 15 cm - duas passadas</v>
          </cell>
          <cell r="C3641" t="str">
            <v>km</v>
          </cell>
          <cell r="D3641" t="str">
            <v>ETS-012</v>
          </cell>
        </row>
        <row r="3642">
          <cell r="A3642">
            <v>2909150</v>
          </cell>
          <cell r="B3642" t="str">
            <v>Nivelamento contínuo com socadora automática de linha, terceiro levante de 15 cm - duas passadas</v>
          </cell>
          <cell r="C3642" t="str">
            <v>km</v>
          </cell>
          <cell r="D3642" t="str">
            <v>ETS-012</v>
          </cell>
        </row>
        <row r="3643">
          <cell r="A3643">
            <v>2909151</v>
          </cell>
          <cell r="B3643" t="str">
            <v>Estabilização dinâmica da via</v>
          </cell>
          <cell r="C3643" t="str">
            <v>km</v>
          </cell>
          <cell r="D3643"/>
        </row>
        <row r="3644">
          <cell r="A3644">
            <v>2909152</v>
          </cell>
          <cell r="B3644" t="str">
            <v>Aferição da geometria da via com carro controle</v>
          </cell>
          <cell r="C3644" t="str">
            <v>km</v>
          </cell>
          <cell r="D3644"/>
        </row>
        <row r="3645">
          <cell r="A3645">
            <v>2909153</v>
          </cell>
          <cell r="B3645" t="str">
            <v>Capina química da plataforma ferroviária</v>
          </cell>
          <cell r="C3645" t="str">
            <v>km</v>
          </cell>
          <cell r="D3645"/>
        </row>
        <row r="3646">
          <cell r="A3646">
            <v>3009002</v>
          </cell>
          <cell r="B3646" t="str">
            <v>Dormente de concreto monobloco protendido, bitola métrica</v>
          </cell>
          <cell r="C3646" t="str">
            <v>un</v>
          </cell>
          <cell r="D3646" t="str">
            <v>ETM-003</v>
          </cell>
        </row>
        <row r="3647">
          <cell r="A3647">
            <v>3009004</v>
          </cell>
          <cell r="B3647" t="str">
            <v>Dormente de concreto monobloco protendido, bitola larga</v>
          </cell>
          <cell r="C3647" t="str">
            <v>un</v>
          </cell>
          <cell r="D3647" t="str">
            <v>ETM-003</v>
          </cell>
        </row>
        <row r="3648">
          <cell r="A3648">
            <v>3009006</v>
          </cell>
          <cell r="B3648" t="str">
            <v>Dormente de concreto monobloco protendido, bitola mista</v>
          </cell>
          <cell r="C3648" t="str">
            <v>un</v>
          </cell>
          <cell r="D3648" t="str">
            <v>ETM-003</v>
          </cell>
        </row>
        <row r="3649">
          <cell r="A3649">
            <v>3009013</v>
          </cell>
          <cell r="B3649" t="str">
            <v>Posicionamento e assentamento manual de trilhos TR 45, comprimento de 12 m, bitola métrica ou larga, dormente de madeira, 1.750 un/km, fixação rígida a tirefond</v>
          </cell>
          <cell r="C3649" t="str">
            <v>km</v>
          </cell>
          <cell r="D3649" t="str">
            <v>ETS-013</v>
          </cell>
        </row>
        <row r="3650">
          <cell r="A3650">
            <v>3009014</v>
          </cell>
          <cell r="B3650" t="str">
            <v>Posicionamento e assentamento manual de trilhos TR 57, comprimento de 12 m, bitola métrica ou larga, dormente de madeira 1.750 un/km, fixação rígida a tirefond</v>
          </cell>
          <cell r="C3650" t="str">
            <v>km</v>
          </cell>
          <cell r="D3650" t="str">
            <v>ETS-013</v>
          </cell>
        </row>
        <row r="3651">
          <cell r="A3651">
            <v>3009015</v>
          </cell>
          <cell r="B3651" t="str">
            <v>Posicionamento e assentamento manual de trilhos TR 68, comprimento de 12 m, bitola métrica ou larga, dormente de madeira 1.750 un/km, fixação rígida a tirefond</v>
          </cell>
          <cell r="C3651" t="str">
            <v>km</v>
          </cell>
          <cell r="D3651" t="str">
            <v>ETS-013</v>
          </cell>
        </row>
        <row r="3652">
          <cell r="A3652">
            <v>3009016</v>
          </cell>
          <cell r="B3652" t="str">
            <v>Posicionamento e assentamento manual de trilhos UIC 60, comprimento de 12 m, bitola métrica ou larga, dormente de madeira 1.750 un/km, fixação rígida a tirefond</v>
          </cell>
          <cell r="C3652" t="str">
            <v>km</v>
          </cell>
          <cell r="D3652" t="str">
            <v>ETS-013</v>
          </cell>
        </row>
        <row r="3653">
          <cell r="A3653">
            <v>3009018</v>
          </cell>
          <cell r="B3653" t="str">
            <v>Posicionamento e assentamento manual de trilhos TR 45, comprimento de 12 m, bitola mista, dormente de concreto, 1.750 un/km, fixação elástica</v>
          </cell>
          <cell r="C3653" t="str">
            <v>km</v>
          </cell>
          <cell r="D3653" t="str">
            <v>ETS-013</v>
          </cell>
        </row>
        <row r="3654">
          <cell r="A3654">
            <v>3009019</v>
          </cell>
          <cell r="B3654" t="str">
            <v>Posicionamento e assentamento manual de trilhos TR 57, comprimento de 12 m, bitola mista, dormente de concreto, 1.750 un/km, fixação elástica</v>
          </cell>
          <cell r="C3654" t="str">
            <v>km</v>
          </cell>
          <cell r="D3654" t="str">
            <v>ETS-013</v>
          </cell>
        </row>
        <row r="3655">
          <cell r="A3655">
            <v>3009020</v>
          </cell>
          <cell r="B3655" t="str">
            <v>Posicionamento e assentamento manual de trilhos TR 68, comprimento de 12 m, bitola mista, dormente de concreto, 1.750 un/km, fixação elástica</v>
          </cell>
          <cell r="C3655" t="str">
            <v>km</v>
          </cell>
          <cell r="D3655" t="str">
            <v>ETS-013</v>
          </cell>
        </row>
        <row r="3656">
          <cell r="A3656">
            <v>3009021</v>
          </cell>
          <cell r="B3656" t="str">
            <v>Posicionamento e assentamento manual de trilhos UIC 60, comprimento de 12 m, bitola mista, dormente de concreto, 1.750 un/km, fixação elástica</v>
          </cell>
          <cell r="C3656" t="str">
            <v>km</v>
          </cell>
          <cell r="D3656" t="str">
            <v>ETS-013</v>
          </cell>
        </row>
        <row r="3657">
          <cell r="A3657">
            <v>3009022</v>
          </cell>
          <cell r="B3657" t="str">
            <v>Posicionamento e assentamento manual de trilhos TR 45, comprimento de 12 m, bitola métrica ou larga, dormente de concreto, 1.750 un/km, fixação elástica</v>
          </cell>
          <cell r="C3657" t="str">
            <v>km</v>
          </cell>
          <cell r="D3657" t="str">
            <v>ETS-013</v>
          </cell>
        </row>
        <row r="3658">
          <cell r="A3658">
            <v>3009023</v>
          </cell>
          <cell r="B3658" t="str">
            <v>Posicionamento e assentamento manual de trilhos, TR 57, comprimento de 12 m, bitola métrica ou larga, dormente de concreto, 1.750 un/km, fixação elástica</v>
          </cell>
          <cell r="C3658" t="str">
            <v>km</v>
          </cell>
          <cell r="D3658" t="str">
            <v>ETS-013</v>
          </cell>
        </row>
        <row r="3659">
          <cell r="A3659">
            <v>3009024</v>
          </cell>
          <cell r="B3659" t="str">
            <v>Posicionamento e assentamento manual de trilhos, TR 68, comprimento de 12 m, bitola métrica ou larga, dormente de concreto, 1.750 un/km, fixação elástica</v>
          </cell>
          <cell r="C3659" t="str">
            <v>km</v>
          </cell>
          <cell r="D3659" t="str">
            <v>ETS-013</v>
          </cell>
        </row>
        <row r="3660">
          <cell r="A3660">
            <v>3009025</v>
          </cell>
          <cell r="B3660" t="str">
            <v>Posicionamento e assentamento manual de trilhos, UIC 60, comprimento de 12 m, bitola métrica ou larga, dormente de concreto, 1.750 un/km, fixação elástica</v>
          </cell>
          <cell r="C3660" t="str">
            <v>km</v>
          </cell>
          <cell r="D3660" t="str">
            <v>ETS-013</v>
          </cell>
        </row>
        <row r="3661">
          <cell r="A3661">
            <v>3009027</v>
          </cell>
          <cell r="B3661" t="str">
            <v>Posicionamento e assentamento mecanizado de trilhos TR 57, comprimento de 120 m, bitola métrica ou larga, dormente de concreto, 1.750 un/km, fixação elástica</v>
          </cell>
          <cell r="C3661" t="str">
            <v>km</v>
          </cell>
          <cell r="D3661" t="str">
            <v>ETS-013</v>
          </cell>
        </row>
        <row r="3662">
          <cell r="A3662">
            <v>3009028</v>
          </cell>
          <cell r="B3662" t="str">
            <v>Posicionamento e assentamento mecanizado de trilhos TR 68, comprimento de 120 m, bitola métrica ou larga, dormente de concreto, 1.750 un/km, fixação elástica</v>
          </cell>
          <cell r="C3662" t="str">
            <v>km</v>
          </cell>
          <cell r="D3662" t="str">
            <v>ETS-013</v>
          </cell>
        </row>
        <row r="3663">
          <cell r="A3663">
            <v>3009029</v>
          </cell>
          <cell r="B3663" t="str">
            <v>Posicionamento e assentamento mecanizado de trilhos UIC 60, comprimento de 120 m, bitola métrica ou larga, dormente de concreto, 1.750 un/km, fixação elástica</v>
          </cell>
          <cell r="C3663" t="str">
            <v>km</v>
          </cell>
          <cell r="D3663" t="str">
            <v>ETS-013</v>
          </cell>
        </row>
        <row r="3664">
          <cell r="A3664">
            <v>3009030</v>
          </cell>
          <cell r="B3664" t="str">
            <v>Posicionamento e assentamento mecanizado de trilhos TR 45, comprimento de 120 m, bitola mista, dormente de concreto, 1.750 un/km, fixação elástica</v>
          </cell>
          <cell r="C3664" t="str">
            <v>km</v>
          </cell>
          <cell r="D3664" t="str">
            <v>ETS-013</v>
          </cell>
        </row>
        <row r="3665">
          <cell r="A3665">
            <v>3009031</v>
          </cell>
          <cell r="B3665" t="str">
            <v>Posicionamento e assentamento mecanizado de trilhos TR 57, comprimento de 120 m, bitola mista, dormente de concreto, 1.750 un/km, fixação elástica</v>
          </cell>
          <cell r="C3665" t="str">
            <v>km</v>
          </cell>
          <cell r="D3665" t="str">
            <v>ETS-013</v>
          </cell>
        </row>
        <row r="3666">
          <cell r="A3666">
            <v>3009032</v>
          </cell>
          <cell r="B3666" t="str">
            <v>Posicionamento e assentamento mecanizado de trilhos TR 68, comprimento de 120 m, bitola mista, dormente de concreto, 1.750 un/km, fixação elástica</v>
          </cell>
          <cell r="C3666" t="str">
            <v>km</v>
          </cell>
          <cell r="D3666" t="str">
            <v>ETS-013</v>
          </cell>
        </row>
        <row r="3667">
          <cell r="A3667">
            <v>3009033</v>
          </cell>
          <cell r="B3667" t="str">
            <v>Posicionamento e assentamento mecanizado de trilhos UIC 60, comprimento de 120 m, bitola mista, dormente de concreto, 1.750 un/km, fixação elástica</v>
          </cell>
          <cell r="C3667" t="str">
            <v>km</v>
          </cell>
          <cell r="D3667" t="str">
            <v>ETS-013</v>
          </cell>
        </row>
        <row r="3668">
          <cell r="A3668">
            <v>3009034</v>
          </cell>
          <cell r="B3668" t="str">
            <v>Posicionamento e assentamento mecanizado de trilhos TR 45, comprimento de 120 m, bitola métrica ou larga, dormente madeira, 1.750 un/km, fixação elástica</v>
          </cell>
          <cell r="C3668" t="str">
            <v>km</v>
          </cell>
          <cell r="D3668" t="str">
            <v>ETS-013</v>
          </cell>
        </row>
        <row r="3669">
          <cell r="A3669">
            <v>3009035</v>
          </cell>
          <cell r="B3669" t="str">
            <v>Posicionamento e assentamento mecanizado de trilhos TR 57, comprimento de 120 m, bitola métrica ou larga, dormente madeira, 1.750 un/km, fixação elástica</v>
          </cell>
          <cell r="C3669" t="str">
            <v>km</v>
          </cell>
          <cell r="D3669" t="str">
            <v>ETS-013</v>
          </cell>
        </row>
        <row r="3670">
          <cell r="A3670">
            <v>3009036</v>
          </cell>
          <cell r="B3670" t="str">
            <v>Posicionamento e assentamento mecanizado de trilhos TR 68, comprimento de 120 m, bitola métrica ou larga, dormente madeira, 1.750 un/km, fixação elástica</v>
          </cell>
          <cell r="C3670" t="str">
            <v>km</v>
          </cell>
          <cell r="D3670" t="str">
            <v>ETS-013</v>
          </cell>
        </row>
        <row r="3671">
          <cell r="A3671">
            <v>3009037</v>
          </cell>
          <cell r="B3671" t="str">
            <v>Posicionamento e assentamento mecanizado de trilhos UIC 60, comprimento de 120 m, bitola métrica ou larga, dormente madeira, 1.750 un/km, fixação elástica</v>
          </cell>
          <cell r="C3671" t="str">
            <v>km</v>
          </cell>
          <cell r="D3671" t="str">
            <v>ETS-013</v>
          </cell>
        </row>
        <row r="3672">
          <cell r="A3672">
            <v>3009038</v>
          </cell>
          <cell r="B3672" t="str">
            <v>Posicionamento e assentamento mecanizado de trilhos TR 45, comprimento de 240 m, bitola métrica ou larga, dormente de madeira, 1.750 un/km, fixação elástica</v>
          </cell>
          <cell r="C3672" t="str">
            <v>km</v>
          </cell>
          <cell r="D3672" t="str">
            <v>ETS-013</v>
          </cell>
        </row>
        <row r="3673">
          <cell r="A3673">
            <v>3009039</v>
          </cell>
          <cell r="B3673" t="str">
            <v>Posicionamento e assentamento mecanizado de trilhos TR 57, comprimento de 240 m, bitola métrica ou larga, dormente de madeira, 1.750 un/km, fixação elástica</v>
          </cell>
          <cell r="C3673" t="str">
            <v>km</v>
          </cell>
          <cell r="D3673" t="str">
            <v>ETS-013</v>
          </cell>
        </row>
        <row r="3674">
          <cell r="A3674">
            <v>3009040</v>
          </cell>
          <cell r="B3674" t="str">
            <v>Posicionamento e assentamento mecanizado de trilhos TR 68, comprimento de 240 m, bitola métrica ou larga, dormente de madeira, 1.750 un/km, fixação elástic</v>
          </cell>
          <cell r="C3674" t="str">
            <v>km</v>
          </cell>
          <cell r="D3674" t="str">
            <v>ETS-013</v>
          </cell>
        </row>
        <row r="3675">
          <cell r="A3675">
            <v>3009041</v>
          </cell>
          <cell r="B3675" t="str">
            <v>Posicionamento e assentamento mecanizado de trilhos UIC 60, comprimento de 240 m, bitola métrica ou larga, dormente de madeira, 1.750 un/km, fixação elástica</v>
          </cell>
          <cell r="C3675" t="str">
            <v>km</v>
          </cell>
          <cell r="D3675" t="str">
            <v>ETS-013</v>
          </cell>
        </row>
        <row r="3676">
          <cell r="A3676">
            <v>3009042</v>
          </cell>
          <cell r="B3676" t="str">
            <v>Posicionamento e assentamento mecanizado de trilhos TR 45, comprimento de 120 m, bitola métrica ou larga, dormente de madeira, 1.750 un/km, fixação rígida a tirefond</v>
          </cell>
          <cell r="C3676" t="str">
            <v>km</v>
          </cell>
          <cell r="D3676" t="str">
            <v>ETS-013</v>
          </cell>
        </row>
        <row r="3677">
          <cell r="A3677">
            <v>3009043</v>
          </cell>
          <cell r="B3677" t="str">
            <v>Posicionamento e assentamento mecanizado de trilhos TR 57, comprimento de 120 m, bitola métrica ou larga, dormente de madeira, 1.750 un/km, fixação rígida a tirefond</v>
          </cell>
          <cell r="C3677" t="str">
            <v>km</v>
          </cell>
          <cell r="D3677" t="str">
            <v>ETS-013</v>
          </cell>
        </row>
        <row r="3678">
          <cell r="A3678">
            <v>3009044</v>
          </cell>
          <cell r="B3678" t="str">
            <v>Posicionamento e assentamento mecanizado de trilhos TR 68, comprimento de 120 m, bitola métrica ou larga, dormente de madeira, 1.750 un/km, fixação rígida a tirefond</v>
          </cell>
          <cell r="C3678" t="str">
            <v>km</v>
          </cell>
          <cell r="D3678" t="str">
            <v>ETS-013</v>
          </cell>
        </row>
        <row r="3679">
          <cell r="A3679">
            <v>3009045</v>
          </cell>
          <cell r="B3679" t="str">
            <v>Posicionamento e assentamento mecanizado de trilhos UIC 60, comprimento de 120 m, bitola métrica ou larga, dormente de madeira, 1.750 un/km, fixação rígida a tirefond</v>
          </cell>
          <cell r="C3679" t="str">
            <v>km</v>
          </cell>
          <cell r="D3679" t="str">
            <v>ETS-013</v>
          </cell>
        </row>
        <row r="3680">
          <cell r="A3680">
            <v>3009046</v>
          </cell>
          <cell r="B3680" t="str">
            <v>Posicionamento e assentamento mecanizado de trilhos TR 45, comprimento de 240 m, bitola métrica ou larga, dormente de madeira, 1.750 un/km, fixação rígida a tirefond</v>
          </cell>
          <cell r="C3680" t="str">
            <v>km</v>
          </cell>
          <cell r="D3680" t="str">
            <v>ETS-013</v>
          </cell>
        </row>
        <row r="3681">
          <cell r="A3681">
            <v>3009047</v>
          </cell>
          <cell r="B3681" t="str">
            <v>Posicionamento e assentamento mecanizado de trilhos TR 57, comprimento de 240 m, bitola métrica ou larga, dormente de madeira, 1.750 un/km, fixação rígida a tirefond</v>
          </cell>
          <cell r="C3681" t="str">
            <v>km</v>
          </cell>
          <cell r="D3681" t="str">
            <v>ETS-013</v>
          </cell>
        </row>
        <row r="3682">
          <cell r="A3682">
            <v>3009048</v>
          </cell>
          <cell r="B3682" t="str">
            <v>Posicionamento e assentamento mecanizado de trilhos TR 68, comprimento de 240 m, bitola métrica ou larga, dormente de madeira, 1.750 un/km, fixação rígida a tirefond</v>
          </cell>
          <cell r="C3682" t="str">
            <v>km</v>
          </cell>
          <cell r="D3682" t="str">
            <v>ETS-013</v>
          </cell>
        </row>
        <row r="3683">
          <cell r="A3683">
            <v>3009049</v>
          </cell>
          <cell r="B3683" t="str">
            <v>Posicionamento e assentamento mecanizado de trilhos UIC 60, comprimento de 240 m, bitola métrica ou larga, dormente de madeira, 1.750 un/km, fixação rígida a tirefond</v>
          </cell>
          <cell r="C3683" t="str">
            <v>km</v>
          </cell>
          <cell r="D3683" t="str">
            <v>ETS-013</v>
          </cell>
        </row>
        <row r="3684">
          <cell r="A3684">
            <v>3009050</v>
          </cell>
          <cell r="B3684" t="str">
            <v>Posicionamento e assentamento mecanizado de trilhos TR 45, comprimento de 120 m, bitola mista, dormente madeira, 1.750 un/km, fixação elástica</v>
          </cell>
          <cell r="C3684" t="str">
            <v>km</v>
          </cell>
          <cell r="D3684" t="str">
            <v>ETS-013</v>
          </cell>
        </row>
        <row r="3685">
          <cell r="A3685">
            <v>3009051</v>
          </cell>
          <cell r="B3685" t="str">
            <v>Posicionamento e assentamento mecanizado de trilhos TR 57, comprimento de 120 m, bitola mista, dormente madeira, 1.750 un/km, fixação elástica</v>
          </cell>
          <cell r="C3685" t="str">
            <v>km</v>
          </cell>
          <cell r="D3685" t="str">
            <v>ETS-013</v>
          </cell>
        </row>
        <row r="3686">
          <cell r="A3686">
            <v>3009052</v>
          </cell>
          <cell r="B3686" t="str">
            <v>Posicionamento e assentamento mecanizado de trilhos TR 68, comprimento de 120 m, bitola mista, dormente madeira, 1.750 un/km, fixação elástica</v>
          </cell>
          <cell r="C3686" t="str">
            <v>km</v>
          </cell>
          <cell r="D3686" t="str">
            <v>ETS-013</v>
          </cell>
        </row>
        <row r="3687">
          <cell r="A3687">
            <v>3009053</v>
          </cell>
          <cell r="B3687" t="str">
            <v>Posicionamento e assentamento mecanizado de trilhos UIC 60, comprimento de 120 m, bitola mista, dormente madeira, 1.750 un/km , fixação elástica</v>
          </cell>
          <cell r="C3687" t="str">
            <v>km</v>
          </cell>
          <cell r="D3687" t="str">
            <v>ETS-013</v>
          </cell>
        </row>
        <row r="3688">
          <cell r="A3688">
            <v>3009054</v>
          </cell>
          <cell r="B3688" t="str">
            <v>Posicionamento e assentamento mecanizado de trilhos TR 45, comprimento de 240 m, bitola mista, dormente de madeira, 1.750 un/km, fixação elástica</v>
          </cell>
          <cell r="C3688" t="str">
            <v>km</v>
          </cell>
          <cell r="D3688" t="str">
            <v>ETS-013</v>
          </cell>
        </row>
        <row r="3689">
          <cell r="A3689">
            <v>3009055</v>
          </cell>
          <cell r="B3689" t="str">
            <v>Posicionamento e assentamento mecanizado de trilhos TR 57, comprimento de 240 m, bitola mista, dormente de madeira, 1.750 un/km, fixação elástica</v>
          </cell>
          <cell r="C3689" t="str">
            <v>km</v>
          </cell>
          <cell r="D3689" t="str">
            <v>ETS-013</v>
          </cell>
        </row>
        <row r="3690">
          <cell r="A3690">
            <v>3009056</v>
          </cell>
          <cell r="B3690" t="str">
            <v>Posicionamento e assentamento mecanizado de trilhos TR 68, comprimento de 240 m, bitola mista, dormente de madeira, 1.750 un/km, fixação elástica</v>
          </cell>
          <cell r="C3690" t="str">
            <v>km</v>
          </cell>
          <cell r="D3690" t="str">
            <v>ETS-013</v>
          </cell>
        </row>
        <row r="3691">
          <cell r="A3691">
            <v>3009057</v>
          </cell>
          <cell r="B3691" t="str">
            <v>Posicionamento e assentamento mecanizado de trilhos UIC 60, comprimento de 240 m, bitola mista, dormente de madeira, 1.750 un/km, fixação elástica</v>
          </cell>
          <cell r="C3691" t="str">
            <v>km</v>
          </cell>
          <cell r="D3691" t="str">
            <v>ETS-013</v>
          </cell>
        </row>
        <row r="3692">
          <cell r="A3692">
            <v>3009058</v>
          </cell>
          <cell r="B3692" t="str">
            <v>Lubrificador de trilhos e de flanges de rodas</v>
          </cell>
          <cell r="C3692" t="str">
            <v>un</v>
          </cell>
          <cell r="D3692" t="str">
            <v>ETS-013</v>
          </cell>
        </row>
        <row r="3693">
          <cell r="A3693">
            <v>3009059</v>
          </cell>
          <cell r="B3693" t="str">
            <v>Posicionamento com equipamento mecanizado de dormentes de concreto, bitola métrica - 1.750 un/km</v>
          </cell>
          <cell r="C3693" t="str">
            <v>km</v>
          </cell>
          <cell r="D3693" t="str">
            <v>ETS-004</v>
          </cell>
        </row>
        <row r="3694">
          <cell r="A3694">
            <v>3009060</v>
          </cell>
          <cell r="B3694" t="str">
            <v>Posicionamento com pórtico de dormentes de concreto, bitola métrica - 1.750 un/km</v>
          </cell>
          <cell r="C3694" t="str">
            <v>km</v>
          </cell>
          <cell r="D3694" t="str">
            <v>ETS-004</v>
          </cell>
        </row>
        <row r="3695">
          <cell r="A3695">
            <v>3009061</v>
          </cell>
          <cell r="B3695" t="str">
            <v>Posicionamento com equipamento mecanizado de dormentes de concreto, bitola larga - 1.750 un/km</v>
          </cell>
          <cell r="C3695" t="str">
            <v>km</v>
          </cell>
          <cell r="D3695" t="str">
            <v>ETS-004</v>
          </cell>
        </row>
        <row r="3696">
          <cell r="A3696">
            <v>3009062</v>
          </cell>
          <cell r="B3696" t="str">
            <v>Posicionamento com pórtico de dormentes de concreto, bitola larga - 1.750 un/km</v>
          </cell>
          <cell r="C3696" t="str">
            <v>km</v>
          </cell>
          <cell r="D3696" t="str">
            <v>ETS-004</v>
          </cell>
        </row>
        <row r="3697">
          <cell r="A3697">
            <v>3009063</v>
          </cell>
          <cell r="B3697" t="str">
            <v>Posicionamento com equipamento mecanizado de dormentes de concreto, bitola mista - 1.750 un/km</v>
          </cell>
          <cell r="C3697" t="str">
            <v>km</v>
          </cell>
          <cell r="D3697" t="str">
            <v>ETS-004</v>
          </cell>
        </row>
        <row r="3698">
          <cell r="A3698">
            <v>3009064</v>
          </cell>
          <cell r="B3698" t="str">
            <v>Posicionamento com pórtico de dormentes de concreto, bitola mista - 1.750 un/km</v>
          </cell>
          <cell r="C3698" t="str">
            <v>km</v>
          </cell>
          <cell r="D3698" t="str">
            <v>ETS-004</v>
          </cell>
        </row>
        <row r="3699">
          <cell r="A3699">
            <v>3009069</v>
          </cell>
          <cell r="B3699" t="str">
            <v>Posicionamento manual de dormentes de madeira em bitola métrica</v>
          </cell>
          <cell r="C3699" t="str">
            <v>un</v>
          </cell>
          <cell r="D3699" t="str">
            <v>ETS-004</v>
          </cell>
        </row>
        <row r="3700">
          <cell r="A3700">
            <v>3009070</v>
          </cell>
          <cell r="B3700" t="str">
            <v>Posicionamento manual de dormentes de madeira em bitola larga ou mista</v>
          </cell>
          <cell r="C3700" t="str">
            <v>un</v>
          </cell>
          <cell r="D3700" t="str">
            <v>ETS-004</v>
          </cell>
        </row>
        <row r="3701">
          <cell r="A3701">
            <v>3009071</v>
          </cell>
          <cell r="B3701" t="str">
            <v>Posicionamento com equipamento mecanizado de dormentes de madeira, bitola métrica - 1.750 un/km</v>
          </cell>
          <cell r="C3701" t="str">
            <v>km</v>
          </cell>
          <cell r="D3701" t="str">
            <v>ETS-004</v>
          </cell>
        </row>
        <row r="3702">
          <cell r="A3702">
            <v>3009072</v>
          </cell>
          <cell r="B3702" t="str">
            <v>Posicionamento com equipamento mecanizado de dormentes de madeira, bitola larga ou mista - 1.750 un/km</v>
          </cell>
          <cell r="C3702" t="str">
            <v>km</v>
          </cell>
          <cell r="D3702" t="str">
            <v>ETS-004</v>
          </cell>
        </row>
        <row r="3703">
          <cell r="A3703">
            <v>3009073</v>
          </cell>
          <cell r="B3703" t="str">
            <v>Posicionamento com pórtico de dormentes de madeira, bitola métrica - 1.750 un/km</v>
          </cell>
          <cell r="C3703" t="str">
            <v>km</v>
          </cell>
          <cell r="D3703" t="str">
            <v>ETS-004</v>
          </cell>
        </row>
        <row r="3704">
          <cell r="A3704">
            <v>3009074</v>
          </cell>
          <cell r="B3704" t="str">
            <v>Posicionamento com pórtico de dormentes de madeira, bitola larga ou mista - 1.750 un/km</v>
          </cell>
          <cell r="C3704" t="str">
            <v>km</v>
          </cell>
          <cell r="D3704" t="str">
            <v>ETS-004</v>
          </cell>
        </row>
        <row r="3705">
          <cell r="A3705">
            <v>3009075</v>
          </cell>
          <cell r="B3705" t="str">
            <v>Colocação manual de retensor para trilho TR 45</v>
          </cell>
          <cell r="C3705" t="str">
            <v>un</v>
          </cell>
          <cell r="D3705" t="str">
            <v>ETS-004</v>
          </cell>
        </row>
        <row r="3706">
          <cell r="A3706">
            <v>3009076</v>
          </cell>
          <cell r="B3706" t="str">
            <v>Colocação manual de retensor para trilho TR 57</v>
          </cell>
          <cell r="C3706" t="str">
            <v>un</v>
          </cell>
          <cell r="D3706" t="str">
            <v>ETS-004</v>
          </cell>
        </row>
        <row r="3707">
          <cell r="A3707">
            <v>3009077</v>
          </cell>
          <cell r="B3707" t="str">
            <v>Colocação manual de retensor para trilho TR 68</v>
          </cell>
          <cell r="C3707" t="str">
            <v>un</v>
          </cell>
          <cell r="D3707" t="str">
            <v>ETS-004</v>
          </cell>
        </row>
        <row r="3708">
          <cell r="A3708">
            <v>3009078</v>
          </cell>
          <cell r="B3708" t="str">
            <v>Colocação manual de retensor para trilho UIC 60</v>
          </cell>
          <cell r="C3708" t="str">
            <v>un</v>
          </cell>
          <cell r="D3708" t="str">
            <v>ETS-004</v>
          </cell>
        </row>
        <row r="3709">
          <cell r="A3709">
            <v>3009079</v>
          </cell>
          <cell r="B3709" t="str">
            <v>Colocação mecanizada de grampo elástico</v>
          </cell>
          <cell r="C3709" t="str">
            <v>km</v>
          </cell>
          <cell r="D3709" t="str">
            <v>ETS-004</v>
          </cell>
        </row>
        <row r="3710">
          <cell r="A3710">
            <v>3009080</v>
          </cell>
          <cell r="B3710" t="str">
            <v>Colocação manual de grampo elástico pandrol</v>
          </cell>
          <cell r="C3710" t="str">
            <v>un</v>
          </cell>
          <cell r="D3710" t="str">
            <v>ETS-004</v>
          </cell>
        </row>
        <row r="3711">
          <cell r="A3711">
            <v>3009081</v>
          </cell>
          <cell r="B3711" t="str">
            <v>Posicionamento e assentamento com equipamento mecanizado de dormentes especiais de madeira para pontes, bitola métrica</v>
          </cell>
          <cell r="C3711" t="str">
            <v>un</v>
          </cell>
          <cell r="D3711" t="str">
            <v>ETS-004</v>
          </cell>
        </row>
        <row r="3712">
          <cell r="A3712">
            <v>3009082</v>
          </cell>
          <cell r="B3712" t="str">
            <v>Posicionamento e assentamento com equipamento mecanizado de dormentes especiais de madeira para pontes, bitola métrica</v>
          </cell>
          <cell r="C3712" t="str">
            <v>un</v>
          </cell>
          <cell r="D3712" t="str">
            <v>ETS-004</v>
          </cell>
        </row>
        <row r="3713">
          <cell r="A3713">
            <v>3009083</v>
          </cell>
          <cell r="B3713" t="str">
            <v>Posicionamento e assentamento com equipamento mecanizado de dormentes especiais de madeira para pontes, bitola métrica</v>
          </cell>
          <cell r="C3713" t="str">
            <v>un</v>
          </cell>
          <cell r="D3713" t="str">
            <v>ETS-004</v>
          </cell>
        </row>
        <row r="3714">
          <cell r="A3714">
            <v>3009084</v>
          </cell>
          <cell r="B3714" t="str">
            <v>Posicionamento e assentamento com equipamento mecanizado de dormentes especiais de madeira para pontes, bitola métrica</v>
          </cell>
          <cell r="C3714" t="str">
            <v>un</v>
          </cell>
          <cell r="D3714" t="str">
            <v>ETS-004</v>
          </cell>
        </row>
        <row r="3715">
          <cell r="A3715">
            <v>3009085</v>
          </cell>
          <cell r="B3715" t="str">
            <v>Assentamento manual de contratrilhos TR 45, barra de 12 m</v>
          </cell>
          <cell r="C3715" t="str">
            <v>m</v>
          </cell>
          <cell r="D3715" t="str">
            <v>ETS-004</v>
          </cell>
        </row>
        <row r="3716">
          <cell r="A3716">
            <v>3009086</v>
          </cell>
          <cell r="B3716" t="str">
            <v>Assentamento manual de contratrilhos TR 57, barra de 12 m</v>
          </cell>
          <cell r="C3716" t="str">
            <v>m</v>
          </cell>
          <cell r="D3716" t="str">
            <v>ETS-004</v>
          </cell>
        </row>
        <row r="3717">
          <cell r="A3717">
            <v>3009089</v>
          </cell>
          <cell r="B3717" t="str">
            <v>Assentamento manual de contratrilhos TR 68, barra de 12 m</v>
          </cell>
          <cell r="C3717" t="str">
            <v>m</v>
          </cell>
          <cell r="D3717" t="str">
            <v>ETS-004</v>
          </cell>
        </row>
        <row r="3718">
          <cell r="A3718">
            <v>3009090</v>
          </cell>
          <cell r="B3718" t="str">
            <v>Assentamento manual de contratrilhos UIC 60, barra de 12 m</v>
          </cell>
          <cell r="C3718" t="str">
            <v>m</v>
          </cell>
          <cell r="D3718" t="str">
            <v>ETS-004</v>
          </cell>
        </row>
        <row r="3719">
          <cell r="A3719">
            <v>3009091</v>
          </cell>
          <cell r="B3719" t="str">
            <v>Lançamento de lastro, 10 cm de altura, primeiro levante, descarga de pedra britada de caminhões</v>
          </cell>
          <cell r="C3719" t="str">
            <v>m³</v>
          </cell>
          <cell r="D3719" t="str">
            <v>ETM-002 / ETS-002</v>
          </cell>
        </row>
        <row r="3720">
          <cell r="A3720">
            <v>3009092</v>
          </cell>
          <cell r="B3720" t="str">
            <v>Solda aluminotérmica para TR 45 no campo para formação de trilho contínuo soldado com alívio de tensões</v>
          </cell>
          <cell r="C3720" t="str">
            <v>un</v>
          </cell>
          <cell r="D3720" t="str">
            <v>ETM-005 / ETS-010</v>
          </cell>
        </row>
        <row r="3721">
          <cell r="A3721">
            <v>3009093</v>
          </cell>
          <cell r="B3721" t="str">
            <v>Solda aluminotérmica para TR 57 no campo para formação de trilho contínuo soldado com alívio de tensões</v>
          </cell>
          <cell r="C3721" t="str">
            <v>un</v>
          </cell>
          <cell r="D3721" t="str">
            <v>ETM-005 / ETS-010</v>
          </cell>
        </row>
        <row r="3722">
          <cell r="A3722">
            <v>3009094</v>
          </cell>
          <cell r="B3722" t="str">
            <v>Solda aluminotérmica para TR 68 no campo para formação de trilho contínuo soldado com alívio de tensões</v>
          </cell>
          <cell r="C3722" t="str">
            <v>un</v>
          </cell>
          <cell r="D3722" t="str">
            <v>ETM-005 / ETS-010</v>
          </cell>
        </row>
        <row r="3723">
          <cell r="A3723">
            <v>3009095</v>
          </cell>
          <cell r="B3723" t="str">
            <v>Solda aluminotérmica para UIC 60 no campo para formação de trilho contínuo soldado com alívio de tensões</v>
          </cell>
          <cell r="C3723" t="str">
            <v>un</v>
          </cell>
          <cell r="D3723" t="str">
            <v>ETM-005 / ETS-010</v>
          </cell>
        </row>
        <row r="3724">
          <cell r="A3724">
            <v>3009096</v>
          </cell>
          <cell r="B3724" t="str">
            <v>Solda elétrica por caldeamento para qualquer perfil de trilho, comprimento de 12 m, em estaleiro para formação de trilho longo soldado</v>
          </cell>
          <cell r="C3724" t="str">
            <v>un</v>
          </cell>
          <cell r="D3724" t="str">
            <v>ETM-005 / ETS-010</v>
          </cell>
        </row>
        <row r="3725">
          <cell r="A3725">
            <v>3009100</v>
          </cell>
          <cell r="B3725" t="str">
            <v>Barra de trilhos TR 45, com 120 m de comprimento (TLS), soldada por caldeamento em estaleiro</v>
          </cell>
          <cell r="C3725" t="str">
            <v>un</v>
          </cell>
          <cell r="D3725" t="str">
            <v>NBR 7590/2012</v>
          </cell>
        </row>
        <row r="3726">
          <cell r="A3726">
            <v>3009101</v>
          </cell>
          <cell r="B3726" t="str">
            <v>Barra de trilhos TR 45, com 240 m de comprimento (TLS), soldada por caldeamento em estaleiro</v>
          </cell>
          <cell r="C3726" t="str">
            <v>un</v>
          </cell>
          <cell r="D3726" t="str">
            <v>NBR 7590/2012</v>
          </cell>
        </row>
        <row r="3727">
          <cell r="A3727">
            <v>3009102</v>
          </cell>
          <cell r="B3727" t="str">
            <v>Barra de trilhos TR 57, com 120 m de comprimento (TLS), soldada por caldeamento em estaleiro</v>
          </cell>
          <cell r="C3727" t="str">
            <v>un</v>
          </cell>
          <cell r="D3727" t="str">
            <v>NBR 7590/2012</v>
          </cell>
        </row>
        <row r="3728">
          <cell r="A3728">
            <v>3009103</v>
          </cell>
          <cell r="B3728" t="str">
            <v>Barra de trilhos TR 57, com 240 m de comprimento (TLS), soldada por caldeamento em estaleiro-</v>
          </cell>
          <cell r="C3728" t="str">
            <v>un</v>
          </cell>
          <cell r="D3728" t="str">
            <v>NBR 7590/2012</v>
          </cell>
        </row>
        <row r="3729">
          <cell r="A3729">
            <v>3009104</v>
          </cell>
          <cell r="B3729" t="str">
            <v>Barra de trilhos TR 68, com 120 m de comprimento (TLS), soldada por caldeamento em estaleiro</v>
          </cell>
          <cell r="C3729" t="str">
            <v>un</v>
          </cell>
          <cell r="D3729" t="str">
            <v>NBR 7590/2012</v>
          </cell>
        </row>
        <row r="3730">
          <cell r="A3730">
            <v>3009105</v>
          </cell>
          <cell r="B3730" t="str">
            <v>Barra de trilhos TR 68, com 240 m de comprimento (TLS), soldada por caldeamento em estaleiro</v>
          </cell>
          <cell r="C3730" t="str">
            <v>un</v>
          </cell>
          <cell r="D3730" t="str">
            <v>NBR 7590/2012</v>
          </cell>
        </row>
        <row r="3731">
          <cell r="A3731">
            <v>3009106</v>
          </cell>
          <cell r="B3731" t="str">
            <v>Barra de trilhos UIC 60, com 120 m de comprimento (TLS), soldada por caldeamento em estaleiro</v>
          </cell>
          <cell r="C3731" t="str">
            <v>un</v>
          </cell>
          <cell r="D3731" t="str">
            <v>NBR 7590/2012</v>
          </cell>
        </row>
        <row r="3732">
          <cell r="A3732">
            <v>3009107</v>
          </cell>
          <cell r="B3732" t="str">
            <v>Barra de trilhos UIC 60, com 240 m de comprimento (TLS), soldada por caldeamento em estaleiro</v>
          </cell>
          <cell r="C3732" t="str">
            <v>un</v>
          </cell>
          <cell r="D3732" t="str">
            <v>NBR 7590/2012</v>
          </cell>
        </row>
        <row r="3733">
          <cell r="A3733">
            <v>3009132</v>
          </cell>
          <cell r="B3733" t="str">
            <v>Pré-alinhamento manual da grade com dormente de madeira</v>
          </cell>
          <cell r="C3733" t="str">
            <v>km</v>
          </cell>
          <cell r="D3733" t="str">
            <v>ETS-013</v>
          </cell>
        </row>
        <row r="3734">
          <cell r="A3734">
            <v>3009133</v>
          </cell>
          <cell r="B3734" t="str">
            <v>Pré-alinhamento mecanizado da grade</v>
          </cell>
          <cell r="C3734" t="str">
            <v>km</v>
          </cell>
          <cell r="D3734" t="str">
            <v>ETS-013</v>
          </cell>
        </row>
        <row r="3735">
          <cell r="A3735">
            <v>3009208</v>
          </cell>
          <cell r="B3735" t="str">
            <v>Posicionamento e assentamento mecanizado de trilhos TR 45, comprimento de 240 m, bitola métrica ou larga, dormente de concreto, 1.750 un/km, fixação elástica</v>
          </cell>
          <cell r="C3735" t="str">
            <v>km</v>
          </cell>
          <cell r="D3735" t="str">
            <v>ETS-013</v>
          </cell>
        </row>
        <row r="3736">
          <cell r="A3736">
            <v>3009209</v>
          </cell>
          <cell r="B3736" t="str">
            <v>Posicionamento e assentamento mecanizado de trilhos TR 57, comprimento de 240 m, bitola métrica ou larga, dormente de concreto, 1.750 un/km, fixação elástica</v>
          </cell>
          <cell r="C3736" t="str">
            <v>km</v>
          </cell>
          <cell r="D3736" t="str">
            <v>ETS-013</v>
          </cell>
        </row>
        <row r="3737">
          <cell r="A3737">
            <v>3009210</v>
          </cell>
          <cell r="B3737" t="str">
            <v>Posicionamento e assentamento mecanizado de trilhos TR 68, comprimento de 240 m, bitola métrica ou larga, dormente de concreto, 1.750 un/km, fixação elástica</v>
          </cell>
          <cell r="C3737" t="str">
            <v>km</v>
          </cell>
          <cell r="D3737" t="str">
            <v>ETS-013</v>
          </cell>
        </row>
        <row r="3738">
          <cell r="A3738">
            <v>3009211</v>
          </cell>
          <cell r="B3738" t="str">
            <v>Posicionamento e assentamento mecanizado de trilhos UIC 60, comprimento de 240 m, bitola métrica ou larga, dormente de concreto, 1.750 un/km, fixação elástica</v>
          </cell>
          <cell r="C3738" t="str">
            <v>km</v>
          </cell>
          <cell r="D3738" t="str">
            <v>ETS-013</v>
          </cell>
        </row>
        <row r="3739">
          <cell r="A3739">
            <v>3009212</v>
          </cell>
          <cell r="B3739" t="str">
            <v>Posicionamento e assentamento mecanizado de trilhos TR 45, comprimento de 240 m, bitola mista, dormente de concreto, 1.750 un/km, fixação elástica</v>
          </cell>
          <cell r="C3739" t="str">
            <v>km</v>
          </cell>
          <cell r="D3739" t="str">
            <v>ETS-013</v>
          </cell>
        </row>
        <row r="3740">
          <cell r="A3740">
            <v>3009213</v>
          </cell>
          <cell r="B3740" t="str">
            <v>Posicionamento e assentamento mecanizado de trilhos TR 57, comprimento de 240 m, bitola mista, dormente de concreto, 1.750 un/km, fixação elástica</v>
          </cell>
          <cell r="C3740" t="str">
            <v>km</v>
          </cell>
          <cell r="D3740" t="str">
            <v>ETS-013</v>
          </cell>
        </row>
        <row r="3741">
          <cell r="A3741">
            <v>3009214</v>
          </cell>
          <cell r="B3741" t="str">
            <v>Posicionamento e assentamento mecanizado de trilhos TR 68, comprimento de 240 m, bitola mista, dormente de concreto, 1.750 un/km, fixação elástica</v>
          </cell>
          <cell r="C3741" t="str">
            <v>km</v>
          </cell>
          <cell r="D3741" t="str">
            <v>ETS-013</v>
          </cell>
        </row>
        <row r="3742">
          <cell r="A3742">
            <v>3009215</v>
          </cell>
          <cell r="B3742" t="str">
            <v>Posicionamento e assentamento mecanizado de trilhos UIC 60, comprimento de 240 m, bitola mista, dormentes de concreto, 1.750 un/km, fixação elástica</v>
          </cell>
          <cell r="C3742" t="str">
            <v>km</v>
          </cell>
          <cell r="D3742" t="str">
            <v>ETS-013</v>
          </cell>
        </row>
        <row r="3743">
          <cell r="A3743">
            <v>3009225</v>
          </cell>
          <cell r="B3743" t="str">
            <v>Posicionamento e assentamento manual de trilhos TR 45, comprimento de 12 m, bitola mista, dormente de madeira, 1.750 un/km, fixação rígida a tirefond</v>
          </cell>
          <cell r="C3743" t="str">
            <v>km</v>
          </cell>
          <cell r="D3743" t="str">
            <v>ETS-013</v>
          </cell>
        </row>
        <row r="3744">
          <cell r="A3744">
            <v>3009226</v>
          </cell>
          <cell r="B3744" t="str">
            <v>Posicionamento e assentamento manual de trilhos TR 57, comprimento de 12 m, bitola mista, dormente de madeira, 1.750 un/km, fixação rígida a tirefond</v>
          </cell>
          <cell r="C3744" t="str">
            <v>km</v>
          </cell>
          <cell r="D3744" t="str">
            <v>ETS-013</v>
          </cell>
        </row>
        <row r="3745">
          <cell r="A3745">
            <v>3009227</v>
          </cell>
          <cell r="B3745" t="str">
            <v>Posicionamento e assentamento manual de trilhos TR 68, comprimento de 12 m, bitola mista, dormente de madeira, 1.750 un/km, fixação rígida a tirefond</v>
          </cell>
          <cell r="C3745" t="str">
            <v>km</v>
          </cell>
          <cell r="D3745" t="str">
            <v>ETS-013</v>
          </cell>
        </row>
        <row r="3746">
          <cell r="A3746">
            <v>3009228</v>
          </cell>
          <cell r="B3746" t="str">
            <v>Posicionamento e assentamento manual de trilhos UIC 60, comprimento de 12 m, bitola mista, dormente de madeira, 1.750 un/km, fixação rígida a tirefond</v>
          </cell>
          <cell r="C3746" t="str">
            <v>km</v>
          </cell>
          <cell r="D3746" t="str">
            <v>ETS-013</v>
          </cell>
        </row>
        <row r="3747">
          <cell r="A3747">
            <v>3009229</v>
          </cell>
          <cell r="B3747" t="str">
            <v>Posicionamento mecanizado de trilhos</v>
          </cell>
          <cell r="C3747" t="str">
            <v>km</v>
          </cell>
          <cell r="D3747" t="str">
            <v>ETS-013</v>
          </cell>
        </row>
        <row r="3748">
          <cell r="A3748">
            <v>3009230</v>
          </cell>
          <cell r="B3748" t="str">
            <v>Posicionamento e assentamento manual de trilhos TR 45, comprimento de 12 m, bitola mista, dormente de concreto, 1.667 un/km, fixação elástica</v>
          </cell>
          <cell r="C3748" t="str">
            <v>km</v>
          </cell>
          <cell r="D3748" t="str">
            <v>ETS-013</v>
          </cell>
        </row>
        <row r="3749">
          <cell r="A3749">
            <v>3009231</v>
          </cell>
          <cell r="B3749" t="str">
            <v>Posicionamento e assentamento manual de trilhos TR 57, comprimento de 12 m, bitola mista, dormente de concreto, 1.667 un/km, fixação elástica</v>
          </cell>
          <cell r="C3749" t="str">
            <v>km</v>
          </cell>
          <cell r="D3749" t="str">
            <v>ETS-013</v>
          </cell>
        </row>
        <row r="3750">
          <cell r="A3750">
            <v>3009232</v>
          </cell>
          <cell r="B3750" t="str">
            <v>Posicionamento e assentamento manual de trilhos TR 68, comprimento de 12 m, bitola mista, dormente de concreto, 1.667 un/km, fixação elástica</v>
          </cell>
          <cell r="C3750" t="str">
            <v>km</v>
          </cell>
          <cell r="D3750" t="str">
            <v>ETS-013</v>
          </cell>
        </row>
        <row r="3751">
          <cell r="A3751">
            <v>3009234</v>
          </cell>
          <cell r="B3751" t="str">
            <v>Posicionamento e assentamento manual de trilhos TR 45, comprimento de 12 m, bitola métrica ou larga, dormente de concreto, 1.667 un/km, fixação elástica</v>
          </cell>
          <cell r="C3751" t="str">
            <v>km</v>
          </cell>
          <cell r="D3751" t="str">
            <v>ETS-013</v>
          </cell>
        </row>
        <row r="3752">
          <cell r="A3752">
            <v>3009235</v>
          </cell>
          <cell r="B3752" t="str">
            <v>Posicionamento e assentamento manual de trilhos TR 57, comprimento de 12 m, bitola métrica ou larga, dormente de concreto, 1.667 un/km, fixação elástica</v>
          </cell>
          <cell r="C3752" t="str">
            <v>km</v>
          </cell>
          <cell r="D3752" t="str">
            <v>ETS-013</v>
          </cell>
        </row>
        <row r="3753">
          <cell r="A3753">
            <v>3009236</v>
          </cell>
          <cell r="B3753" t="str">
            <v>Posicionamento e assentamento manual de trilhos TR 68, comprimento de 12 m, bitola métrica ou larga, dormente de concreto, 1.667 un/km, fixação elástica</v>
          </cell>
          <cell r="C3753" t="str">
            <v>km</v>
          </cell>
          <cell r="D3753" t="str">
            <v>ETS-013</v>
          </cell>
        </row>
        <row r="3754">
          <cell r="A3754">
            <v>3009237</v>
          </cell>
          <cell r="B3754" t="str">
            <v>Posicionamento e assentamento manual de trilhos UIC 60, comprimento de 12 m, bitola métrica ou larga, dormente de concreto, 1.667 un/km, fixação elástica</v>
          </cell>
          <cell r="C3754" t="str">
            <v>km</v>
          </cell>
          <cell r="D3754" t="str">
            <v>ETS-013</v>
          </cell>
        </row>
        <row r="3755">
          <cell r="A3755">
            <v>3009238</v>
          </cell>
          <cell r="B3755" t="str">
            <v>Posicionamento e assentamento mecanizado de trilhos TR 45, comprimento de 120 m, bitola métrica ou larga, dormente de concreto, 1.667 un/km, fixação elástica</v>
          </cell>
          <cell r="C3755" t="str">
            <v>km</v>
          </cell>
          <cell r="D3755" t="str">
            <v>ETS-013</v>
          </cell>
        </row>
        <row r="3756">
          <cell r="A3756">
            <v>3009240</v>
          </cell>
          <cell r="B3756" t="str">
            <v>Posicionamento e assentamento mecanizado de trilhos TR 68, comprimento de 120 m, bitola métrica ou larga, dormente de concreto, 1.667 un/km, fixação elástica</v>
          </cell>
          <cell r="C3756" t="str">
            <v>km</v>
          </cell>
          <cell r="D3756" t="str">
            <v>ETS-013</v>
          </cell>
        </row>
        <row r="3757">
          <cell r="A3757">
            <v>3009245</v>
          </cell>
          <cell r="B3757" t="str">
            <v>Posicionamento e assentamento mecanizado de trilhos UIC 60, comprimento de 120 m, bitola mista, dormente de concreto, 1.667 un/km, fixação elástica</v>
          </cell>
          <cell r="C3757" t="str">
            <v>km</v>
          </cell>
          <cell r="D3757" t="str">
            <v>ETS-013</v>
          </cell>
        </row>
        <row r="3758">
          <cell r="A3758">
            <v>3009246</v>
          </cell>
          <cell r="B3758" t="str">
            <v>Posicionamento e assentamento mecanizado de trilhos TR 45, comprimento de 240 m, bitola métrica ou larga, dormente de concreto, 1.667 un/km, fixação elástica</v>
          </cell>
          <cell r="C3758" t="str">
            <v>km</v>
          </cell>
          <cell r="D3758" t="str">
            <v>ETS-013</v>
          </cell>
        </row>
        <row r="3759">
          <cell r="A3759">
            <v>3009247</v>
          </cell>
          <cell r="B3759" t="str">
            <v>Posicionamento e assentamento mecanizado de trilhos TR 57, comprimento de 240 m, bitola métrica ou larga, dormente de concreto, 1.667 un/km, fixação elástica</v>
          </cell>
          <cell r="C3759" t="str">
            <v>km</v>
          </cell>
          <cell r="D3759" t="str">
            <v>ETS-013</v>
          </cell>
        </row>
        <row r="3760">
          <cell r="A3760">
            <v>3009248</v>
          </cell>
          <cell r="B3760" t="str">
            <v>Posicionamento e assentamento mecanizado de trilhos TR 68, comprimento de 240 m, bitola métrica ou larga, dormente de concreto, 1.667 un/km, fixação elástica</v>
          </cell>
          <cell r="C3760" t="str">
            <v>km</v>
          </cell>
          <cell r="D3760" t="str">
            <v>ETS-013</v>
          </cell>
        </row>
        <row r="3761">
          <cell r="A3761">
            <v>3009249</v>
          </cell>
          <cell r="B3761" t="str">
            <v>Posicionamento e assentamento mecanizado de trilhos UIC 60, comprimento de 240 m, bitola métrica ou larga, dormente de concreto, 1.667 un/km, fixação elástica</v>
          </cell>
          <cell r="C3761" t="str">
            <v>km</v>
          </cell>
          <cell r="D3761" t="str">
            <v>ETS-013</v>
          </cell>
        </row>
        <row r="3762">
          <cell r="A3762">
            <v>3009253</v>
          </cell>
          <cell r="B3762" t="str">
            <v>Posicionamento e assentamento mecanizado de trilhos UIC 60, comprimento de 240 m, bitola mista, dormente de concreto, 1.667 un/km, fixação elástica</v>
          </cell>
          <cell r="C3762" t="str">
            <v>km</v>
          </cell>
          <cell r="D3762" t="str">
            <v>ETS-013</v>
          </cell>
        </row>
        <row r="3763">
          <cell r="A3763">
            <v>3009254</v>
          </cell>
          <cell r="B3763" t="str">
            <v>Posicionamento e assentamento mecanizado de trilhos TR 45, comprimento de 120 m, bitola métrica ou larga, dormente madeira, 1.667 un/km, fixação elástica</v>
          </cell>
          <cell r="C3763" t="str">
            <v>km</v>
          </cell>
          <cell r="D3763" t="str">
            <v>ETS-013</v>
          </cell>
        </row>
        <row r="3764">
          <cell r="A3764">
            <v>3009255</v>
          </cell>
          <cell r="B3764" t="str">
            <v>Posicionamento e assentamento mecanizado de trilhos TR 57, comprimento de 120 m, bitola métrica ou larga, dormente madeira, 1.667 un/km, fixação elástica</v>
          </cell>
          <cell r="C3764" t="str">
            <v>km</v>
          </cell>
          <cell r="D3764" t="str">
            <v>ETS-013</v>
          </cell>
        </row>
        <row r="3765">
          <cell r="A3765">
            <v>3009256</v>
          </cell>
          <cell r="B3765" t="str">
            <v>Posicionamento e assentamento mecanizado de trilhos TR 68, comprimento de 120 m, bitola métrica ou larga, dormente madeira, 1.667 un/km, fixação elástica</v>
          </cell>
          <cell r="C3765" t="str">
            <v>km</v>
          </cell>
          <cell r="D3765" t="str">
            <v>ETS-013</v>
          </cell>
        </row>
        <row r="3766">
          <cell r="A3766">
            <v>3009257</v>
          </cell>
          <cell r="B3766" t="str">
            <v>Posicionamento e assentamento mecanizado de trilhos UIC 60, comprimento de 120 m, bitola métrica ou larga, dormente madeira, 1.667 un/km, fixação elástica</v>
          </cell>
          <cell r="C3766" t="str">
            <v>km</v>
          </cell>
          <cell r="D3766" t="str">
            <v>ETS-013</v>
          </cell>
        </row>
        <row r="3767">
          <cell r="A3767">
            <v>3009258</v>
          </cell>
          <cell r="B3767" t="str">
            <v>Posicionamento e assentamento mecanizado de trilhos TR 45, comprimento de 240 m, bitola métrica ou larga, dormente de madeira, 1.667 un/km, fixação elástica</v>
          </cell>
          <cell r="C3767" t="str">
            <v>km</v>
          </cell>
          <cell r="D3767" t="str">
            <v>ETS-013</v>
          </cell>
        </row>
        <row r="3768">
          <cell r="A3768">
            <v>3009259</v>
          </cell>
          <cell r="B3768" t="str">
            <v>Posicionamento e assentamento mecanizado de trilhos TR 57, comprimento de 240 m, bitola métrica ou larga, dormente de madeira, 1.667 un/km, fixação elástica</v>
          </cell>
          <cell r="C3768" t="str">
            <v>km</v>
          </cell>
          <cell r="D3768" t="str">
            <v>ETS-013</v>
          </cell>
        </row>
        <row r="3769">
          <cell r="A3769">
            <v>3009260</v>
          </cell>
          <cell r="B3769" t="str">
            <v>Posicionamento e assentamento mecanizado de trilhos TR 68, comprimento de 240 m, bitola métrica ou larga, dormente de madeira, 1.667 un/km, fixação elástica</v>
          </cell>
          <cell r="C3769" t="str">
            <v>km</v>
          </cell>
          <cell r="D3769" t="str">
            <v>ETS-013</v>
          </cell>
        </row>
        <row r="3770">
          <cell r="A3770">
            <v>3009261</v>
          </cell>
          <cell r="B3770" t="str">
            <v>Posicionamento e assentamento mecanizado de trilhos UIC 60, comprimento de 240 m, bitola métrica ou larga, dormente de madeira, 1.667 un/km, fixação elástica</v>
          </cell>
          <cell r="C3770" t="str">
            <v>km</v>
          </cell>
          <cell r="D3770" t="str">
            <v>ETS-013</v>
          </cell>
        </row>
        <row r="3771">
          <cell r="A3771">
            <v>3009262</v>
          </cell>
          <cell r="B3771" t="str">
            <v>Posicionamento e assentamento mecanizado de trilhos TR 45, comprimento 120 m, bitola métrica ou larga, dormente de madeira, 1.667 un/km, fixação rígida a tirefond</v>
          </cell>
          <cell r="C3771" t="str">
            <v>km</v>
          </cell>
          <cell r="D3771" t="str">
            <v>ETS-013</v>
          </cell>
        </row>
        <row r="3772">
          <cell r="A3772">
            <v>3009263</v>
          </cell>
          <cell r="B3772" t="str">
            <v>Posicionamento e assentamento mecanizado de trilhos TR 57, comprimento 120 m, bitola métrica ou larga, dormente de madeira, 1.667 un/km, fixação rígida a tirefond</v>
          </cell>
          <cell r="C3772" t="str">
            <v>km</v>
          </cell>
          <cell r="D3772" t="str">
            <v>ETS-013</v>
          </cell>
        </row>
        <row r="3773">
          <cell r="A3773">
            <v>3009264</v>
          </cell>
          <cell r="B3773" t="str">
            <v>Posicionamento e assentamento mecanizado de trilhos TR 68, comprimento 120 m, bitola métrica ou larga, dormente de madeira, 1.667 un/km, fixação rígida a tirefond</v>
          </cell>
          <cell r="C3773" t="str">
            <v>km</v>
          </cell>
          <cell r="D3773" t="str">
            <v>ETS-013</v>
          </cell>
        </row>
        <row r="3774">
          <cell r="A3774">
            <v>3009265</v>
          </cell>
          <cell r="B3774" t="str">
            <v>Posicionamento e assentamento mecanizado de trilhos UIC 60, comprimento 120 m, bitola métrica ou larga, dormente de madeira, 1.667 un/km, fixação rígida a tirefond</v>
          </cell>
          <cell r="C3774" t="str">
            <v>km</v>
          </cell>
          <cell r="D3774" t="str">
            <v>ETS-013</v>
          </cell>
        </row>
        <row r="3775">
          <cell r="A3775">
            <v>3009266</v>
          </cell>
          <cell r="B3775" t="str">
            <v>Posicionamento e assentamento mecanizado de trilhos TR 45, comprimento de 240 m, bitola métrica ou larga, dormente de madeira, 1.667 un/km, fixação rígida a tirefond</v>
          </cell>
          <cell r="C3775" t="str">
            <v>km</v>
          </cell>
          <cell r="D3775" t="str">
            <v>ETS-013</v>
          </cell>
        </row>
        <row r="3776">
          <cell r="A3776">
            <v>3009267</v>
          </cell>
          <cell r="B3776" t="str">
            <v>Posicionamento e assentamento mecanizado de trilhos TR 57, comprimento de 240 m, bitola métrica ou larga, dormente de madeira, 1.667 un/km, fixação rígida a tirefond</v>
          </cell>
          <cell r="C3776" t="str">
            <v>km</v>
          </cell>
          <cell r="D3776" t="str">
            <v>ETS-013</v>
          </cell>
        </row>
        <row r="3777">
          <cell r="A3777">
            <v>3009268</v>
          </cell>
          <cell r="B3777" t="str">
            <v>Posicionamento e assentamento mecanizado de trilhos TR 68, comprimento de 240 m, bitola métrica ou larga, dormente de madeira, 1.667 un/km, fixação rígida a tirefond</v>
          </cell>
          <cell r="C3777" t="str">
            <v>km</v>
          </cell>
          <cell r="D3777" t="str">
            <v>ETS-013</v>
          </cell>
        </row>
        <row r="3778">
          <cell r="A3778">
            <v>3009269</v>
          </cell>
          <cell r="B3778" t="str">
            <v>Posicionamento e assentamento mecanizado de trilhos UIC 60, comprimento de 240 m, bitola métrica ou larga, dormente de madeira, 1.667 un/km, fixação rígida a tirefond</v>
          </cell>
          <cell r="C3778" t="str">
            <v>km</v>
          </cell>
          <cell r="D3778" t="str">
            <v>ETS-013</v>
          </cell>
        </row>
        <row r="3779">
          <cell r="A3779">
            <v>3009270</v>
          </cell>
          <cell r="B3779" t="str">
            <v>Posicionamento e assentamento mecanizado de trilhos TR 45, comprimento de 120 m, bitola mista, dormente madeira, 1.667 un/km, fixação elástica</v>
          </cell>
          <cell r="C3779" t="str">
            <v>km</v>
          </cell>
          <cell r="D3779" t="str">
            <v>ETS-013</v>
          </cell>
        </row>
        <row r="3780">
          <cell r="A3780">
            <v>3009271</v>
          </cell>
          <cell r="B3780" t="str">
            <v>Posicionamento e assentamento mecanizado de trilhos TR 57, comprimento de 120 m, bitola mista, dormente madeira, 1.667 un/km, fixação elástica</v>
          </cell>
          <cell r="C3780" t="str">
            <v>km</v>
          </cell>
          <cell r="D3780" t="str">
            <v>ETS-013</v>
          </cell>
        </row>
        <row r="3781">
          <cell r="A3781">
            <v>3009272</v>
          </cell>
          <cell r="B3781" t="str">
            <v>Posicionamento e assentamento mecanizado de trilhos TR 68, comprimento de 120 m, bitola mista, dormente madeira, 1.667 un/km, fixação elástica</v>
          </cell>
          <cell r="C3781" t="str">
            <v>km</v>
          </cell>
          <cell r="D3781" t="str">
            <v>ETS-013</v>
          </cell>
        </row>
        <row r="3782">
          <cell r="A3782">
            <v>3009273</v>
          </cell>
          <cell r="B3782" t="str">
            <v>Posicionamento e assentamento mecanizado de trilhos UIC 60, comprimento de 120 m, bitola mista, dormente madeira, 1.667 un/km , fixação elástica</v>
          </cell>
          <cell r="C3782" t="str">
            <v>km</v>
          </cell>
          <cell r="D3782" t="str">
            <v>ETS-013</v>
          </cell>
        </row>
        <row r="3783">
          <cell r="A3783">
            <v>3009274</v>
          </cell>
          <cell r="B3783" t="str">
            <v>Posicionamento e assentamento mecanizado de trilhos TR 45, comprimento de 240 m, bitola mista, dormente de madeira, 1.667 un/km, fixação elástica</v>
          </cell>
          <cell r="C3783" t="str">
            <v>km</v>
          </cell>
          <cell r="D3783" t="str">
            <v>ETS-013</v>
          </cell>
        </row>
        <row r="3784">
          <cell r="A3784">
            <v>3009275</v>
          </cell>
          <cell r="B3784" t="str">
            <v>Posicionamento e assentamento mecanizado de trilhos TR 57, comprimento de 240 m, bitola mista, dormente de madeira, 1.667 un/km, fixação elástica</v>
          </cell>
          <cell r="C3784" t="str">
            <v>km</v>
          </cell>
          <cell r="D3784" t="str">
            <v>ETS-013</v>
          </cell>
        </row>
        <row r="3785">
          <cell r="A3785">
            <v>3009276</v>
          </cell>
          <cell r="B3785" t="str">
            <v>Posicionamento e assentamento mecanizado de trilhos TR 68, comprimento de 240 m, bitola mista, dormente de madeira, 1.667 un/km, fixação elástica</v>
          </cell>
          <cell r="C3785" t="str">
            <v>km</v>
          </cell>
          <cell r="D3785" t="str">
            <v>ETS-013</v>
          </cell>
        </row>
        <row r="3786">
          <cell r="A3786">
            <v>3009277</v>
          </cell>
          <cell r="B3786" t="str">
            <v>Posicionamento e assentamento mecanizado de trilhos UIC 60, comprimento de 240 m, bitola mista, dormente de madeira, 1.667 un/km, fixação elástica</v>
          </cell>
          <cell r="C3786" t="str">
            <v>km</v>
          </cell>
          <cell r="D3786" t="str">
            <v>ETS-013</v>
          </cell>
        </row>
        <row r="3787">
          <cell r="A3787">
            <v>3009278</v>
          </cell>
          <cell r="B3787" t="str">
            <v>Posicionamento com equipamento mecanizado de dormentes de concreto, bitola métrica - 1.667 un/km</v>
          </cell>
          <cell r="C3787" t="str">
            <v>km</v>
          </cell>
          <cell r="D3787" t="str">
            <v>ETS-004</v>
          </cell>
        </row>
        <row r="3788">
          <cell r="A3788">
            <v>3009279</v>
          </cell>
          <cell r="B3788" t="str">
            <v>Posicionamento com pórtico de dormentes de concreto, bitola métrica - 1.667 un/km</v>
          </cell>
          <cell r="C3788" t="str">
            <v>km</v>
          </cell>
          <cell r="D3788" t="str">
            <v>ETS-004</v>
          </cell>
        </row>
        <row r="3789">
          <cell r="A3789">
            <v>3009280</v>
          </cell>
          <cell r="B3789" t="str">
            <v>Posicionamento com equipamento mecanizado de dormentes de concreto, bitola larga - 1.667 un/km</v>
          </cell>
          <cell r="C3789" t="str">
            <v>km</v>
          </cell>
          <cell r="D3789" t="str">
            <v>ETS-004</v>
          </cell>
        </row>
        <row r="3790">
          <cell r="A3790">
            <v>3009281</v>
          </cell>
          <cell r="B3790" t="str">
            <v>Posicionamento com pórtico de dormentes de concreto, bitola larga - 1.667 un/km</v>
          </cell>
          <cell r="C3790" t="str">
            <v>km</v>
          </cell>
          <cell r="D3790" t="str">
            <v>ETS-004</v>
          </cell>
        </row>
        <row r="3791">
          <cell r="A3791">
            <v>3009282</v>
          </cell>
          <cell r="B3791" t="str">
            <v>Posicionamento com equipamento mecanizado de dormentes de concreto, bitola mista - 1.667 un/km</v>
          </cell>
          <cell r="C3791" t="str">
            <v>km</v>
          </cell>
          <cell r="D3791" t="str">
            <v>ETS-004</v>
          </cell>
        </row>
        <row r="3792">
          <cell r="A3792">
            <v>3009283</v>
          </cell>
          <cell r="B3792" t="str">
            <v>Posicionamento com pórtico de dormentes de concreto, bitola mista - 1.667 un/km</v>
          </cell>
          <cell r="C3792" t="str">
            <v>km</v>
          </cell>
          <cell r="D3792" t="str">
            <v>ETS-004</v>
          </cell>
        </row>
        <row r="3793">
          <cell r="A3793">
            <v>3009284</v>
          </cell>
          <cell r="B3793" t="str">
            <v>Posicionamento com equipamento mecanizado de dormentes de madeira, bitola métrica - 1.667 un/km</v>
          </cell>
          <cell r="C3793" t="str">
            <v>km</v>
          </cell>
          <cell r="D3793" t="str">
            <v>ETS-004</v>
          </cell>
        </row>
        <row r="3794">
          <cell r="A3794">
            <v>3009285</v>
          </cell>
          <cell r="B3794" t="str">
            <v>Posicionamento com equipamento mecanizado de dormentes de madeira, bitola larga ou mista - 1.667 un/km</v>
          </cell>
          <cell r="C3794" t="str">
            <v>km</v>
          </cell>
          <cell r="D3794" t="str">
            <v>ETS-004</v>
          </cell>
        </row>
        <row r="3795">
          <cell r="A3795">
            <v>3009286</v>
          </cell>
          <cell r="B3795" t="str">
            <v>Posicionamento com pórtico de dormentes de madeira, bitola métrica - 1.667 un/km</v>
          </cell>
          <cell r="C3795" t="str">
            <v>km</v>
          </cell>
          <cell r="D3795" t="str">
            <v>ETS-004</v>
          </cell>
        </row>
        <row r="3796">
          <cell r="A3796">
            <v>3009287</v>
          </cell>
          <cell r="B3796" t="str">
            <v>Posicionamento com pórtico de dormentes de madeira, bitola larga ou mista - 1.667 un/km</v>
          </cell>
          <cell r="C3796" t="str">
            <v>km</v>
          </cell>
          <cell r="D3796" t="str">
            <v>ETS-004</v>
          </cell>
        </row>
        <row r="3797">
          <cell r="A3797">
            <v>3009288</v>
          </cell>
          <cell r="B3797" t="str">
            <v>Posicionamento e assentamento manual de trilhos TR 45, comprimento de 12 m, bitola métrica ou larga, dormente de madeira, 1.667 un/km, fixação rígida a tirefond</v>
          </cell>
          <cell r="C3797" t="str">
            <v>km</v>
          </cell>
          <cell r="D3797" t="str">
            <v>ETS-013</v>
          </cell>
        </row>
        <row r="3798">
          <cell r="A3798">
            <v>3009289</v>
          </cell>
          <cell r="B3798" t="str">
            <v>Posicionamento e assentamento manual de trilhos TR 57, comprimento de 12 m, bitola métrica ou larga, dormente de madeira, 1.667 un/km, fixação rígida a tirefond</v>
          </cell>
          <cell r="C3798" t="str">
            <v>km</v>
          </cell>
          <cell r="D3798" t="str">
            <v>ETS-013</v>
          </cell>
        </row>
        <row r="3799">
          <cell r="A3799">
            <v>3009290</v>
          </cell>
          <cell r="B3799" t="str">
            <v>Posicionamento e assentamento manual de trilhos TR 68, comprimento de 12 m, bitola métrica ou larga, dormente de madeira, 1.667 un/km, fixação rígida a tirefond</v>
          </cell>
          <cell r="C3799" t="str">
            <v>km</v>
          </cell>
          <cell r="D3799" t="str">
            <v>ETS-013</v>
          </cell>
        </row>
        <row r="3800">
          <cell r="A3800">
            <v>3009291</v>
          </cell>
          <cell r="B3800" t="str">
            <v>Posicionamento e assentamento manual de trilhos UIC 60, comprimento de 12 m, bitola métrica ou larga, dormente de madeira, 1.667 un/km, fixação rígida a tirefond</v>
          </cell>
          <cell r="C3800" t="str">
            <v>km</v>
          </cell>
          <cell r="D3800" t="str">
            <v>ETS-013</v>
          </cell>
        </row>
        <row r="3801">
          <cell r="A3801">
            <v>3009292</v>
          </cell>
          <cell r="B3801" t="str">
            <v>Posicionamento e assentamento manual de trilhos TR 45, comprimento de 12 m, bitola mista, dormente de madeira, 1.667 un/km, fixação rígida a tirefond</v>
          </cell>
          <cell r="C3801" t="str">
            <v>km</v>
          </cell>
          <cell r="D3801" t="str">
            <v>ETS-013</v>
          </cell>
        </row>
        <row r="3802">
          <cell r="A3802">
            <v>3009293</v>
          </cell>
          <cell r="B3802" t="str">
            <v>Posicionamento e assentamento manual de trilhos TR 57, comprimento de 12 m, bitola mista, dormente de madeira, 1.667 un/km, fixação rígida a tirefond</v>
          </cell>
          <cell r="C3802" t="str">
            <v>km</v>
          </cell>
          <cell r="D3802" t="str">
            <v>ETS-013</v>
          </cell>
        </row>
        <row r="3803">
          <cell r="A3803">
            <v>3009294</v>
          </cell>
          <cell r="B3803" t="str">
            <v>Posicionamento e assentamento manual de trilhos TR 68, comprimento de 12 m, bitola mista, dormente de madeira, 1.667 un/km, fixação rígida a tirefond</v>
          </cell>
          <cell r="C3803" t="str">
            <v>km</v>
          </cell>
          <cell r="D3803" t="str">
            <v>ETS-013</v>
          </cell>
        </row>
        <row r="3804">
          <cell r="A3804">
            <v>3009295</v>
          </cell>
          <cell r="B3804" t="str">
            <v>Posicionamento e assentamento manual de trilhos UIC 60, comprimento de 12 m, bitola mista, dormente de madeira, 1.667 un/km, fixação rígida a tirefond</v>
          </cell>
          <cell r="C3804" t="str">
            <v>km</v>
          </cell>
          <cell r="D3804" t="str">
            <v>ETS-013</v>
          </cell>
        </row>
        <row r="3805">
          <cell r="A3805">
            <v>3009297</v>
          </cell>
          <cell r="B3805" t="str">
            <v>Posicionamento e assentamento mecanizado de trilhos TR 57, comprimento de 120 m, bitola métrica ou larga, dormente de concreto, 1.667 un/km , fixação elástica</v>
          </cell>
          <cell r="C3805" t="str">
            <v>km</v>
          </cell>
          <cell r="D3805" t="str">
            <v>ETS-013</v>
          </cell>
        </row>
        <row r="3806">
          <cell r="A3806">
            <v>3009299</v>
          </cell>
          <cell r="B3806" t="str">
            <v>Posicionamento e assentamento mecanizado de trilhos UIC 60, comprimento de 120 m, bitola métrica ou larga, dormente de concreto, 1.667 un/km, fixação elástica</v>
          </cell>
          <cell r="C3806" t="str">
            <v>km</v>
          </cell>
          <cell r="D3806" t="str">
            <v>ETS-013</v>
          </cell>
        </row>
        <row r="3807">
          <cell r="A3807">
            <v>3009304</v>
          </cell>
          <cell r="B3807" t="str">
            <v>Posicionamento e assentamento mecanizado de trilhos TR 45, comprimento de 120 m, bitola mista, dormente de concreto, 1.667 un/km, fixação elástica</v>
          </cell>
          <cell r="C3807" t="str">
            <v>km</v>
          </cell>
          <cell r="D3807" t="str">
            <v>ETS-013</v>
          </cell>
        </row>
        <row r="3808">
          <cell r="A3808">
            <v>3009305</v>
          </cell>
          <cell r="B3808" t="str">
            <v>Posicionamento e assentamento mecanizado de trilhos TR 57, comprimento de 120 m, bitola mista, dormente de concreto, 1.667 un/km, fixação elástica</v>
          </cell>
          <cell r="C3808" t="str">
            <v>km</v>
          </cell>
          <cell r="D3808" t="str">
            <v>ETS-013</v>
          </cell>
        </row>
        <row r="3809">
          <cell r="A3809">
            <v>3009306</v>
          </cell>
          <cell r="B3809" t="str">
            <v>Posicionamento e assentamento mecanizado de trilhos TR 68, comprimento de 120 m, bitola mista, dormente de concreto, 1.667 un/km, fixação elástica</v>
          </cell>
          <cell r="C3809" t="str">
            <v>km</v>
          </cell>
          <cell r="D3809" t="str">
            <v>ETS-013</v>
          </cell>
        </row>
        <row r="3810">
          <cell r="A3810">
            <v>3009308</v>
          </cell>
          <cell r="B3810" t="str">
            <v>Posicionamento e assentamento mecanizado de trilhos TR 45, comprimento de 240 m, bitola mista, dormente de concreto, 1.667 un/km, fixação elástica</v>
          </cell>
          <cell r="C3810" t="str">
            <v>km</v>
          </cell>
          <cell r="D3810" t="str">
            <v>ETS-013</v>
          </cell>
        </row>
        <row r="3811">
          <cell r="A3811">
            <v>3009309</v>
          </cell>
          <cell r="B3811" t="str">
            <v>Posicionamento e assentamento mecanizado de trilhos TR 57, comprimento de 240 m, bitola mista, dormente de concreto, 1.667 un/km, fixação elástica</v>
          </cell>
          <cell r="C3811" t="str">
            <v>km</v>
          </cell>
          <cell r="D3811" t="str">
            <v>ETS-013</v>
          </cell>
        </row>
        <row r="3812">
          <cell r="A3812">
            <v>3009310</v>
          </cell>
          <cell r="B3812" t="str">
            <v>Posicionamento e assentamento mecanizado de trilhos TR 68, comprimento de 240 m, bitola mista, dormente de concreto, 1.667 un/km, fixação elástica</v>
          </cell>
          <cell r="C3812" t="str">
            <v>km</v>
          </cell>
          <cell r="D3812" t="str">
            <v>ETS-013</v>
          </cell>
        </row>
        <row r="3813">
          <cell r="A3813">
            <v>3009319</v>
          </cell>
          <cell r="B3813" t="str">
            <v>Posicionamento e assentamento manual de trilhos UIC 60, comprimento de 12 m, bitola mista, dormente de concreto, 1.667 un/km, fixação elástica</v>
          </cell>
          <cell r="C3813" t="str">
            <v>km</v>
          </cell>
          <cell r="D3813" t="str">
            <v>ETS-013</v>
          </cell>
        </row>
        <row r="3814">
          <cell r="A3814">
            <v>3009326</v>
          </cell>
          <cell r="B3814" t="str">
            <v>Solda elétrica por caldeamento, na via, de trilhos TR 45, comprimento de até 24 m, para formação de barra ou trilho longo soldado, dormente de madeira</v>
          </cell>
          <cell r="C3814" t="str">
            <v>un</v>
          </cell>
          <cell r="D3814"/>
        </row>
        <row r="3815">
          <cell r="A3815">
            <v>3009330</v>
          </cell>
          <cell r="B3815" t="str">
            <v>Solda elétrica por caldeamento, na via, de trilhos TR 45, comprimento de até 24 m, para formação de barra ou trilho longo soldado, dormente de concreto</v>
          </cell>
          <cell r="C3815" t="str">
            <v>un</v>
          </cell>
          <cell r="D3815"/>
        </row>
        <row r="3816">
          <cell r="A3816">
            <v>3009334</v>
          </cell>
          <cell r="B3816" t="str">
            <v>Dormente de concreto monobloco protendido para AMV bitola métrica</v>
          </cell>
          <cell r="C3816" t="str">
            <v>un</v>
          </cell>
          <cell r="D3816" t="str">
            <v>NBR 11709/2015</v>
          </cell>
        </row>
        <row r="3817">
          <cell r="A3817">
            <v>3009335</v>
          </cell>
          <cell r="B3817" t="str">
            <v>Dormente de concreto monobloco protendido para AMV bitola larga ou mista</v>
          </cell>
          <cell r="C3817" t="str">
            <v>un</v>
          </cell>
          <cell r="D3817" t="str">
            <v>NBR 11709/2015</v>
          </cell>
        </row>
        <row r="3818">
          <cell r="A3818">
            <v>3103302</v>
          </cell>
          <cell r="B3818" t="str">
            <v>Formas de tábuas de pinho para dispositivos de drenagem - utilização de 3 vezes - confecção, instalação e retirada</v>
          </cell>
          <cell r="C3818" t="str">
            <v>m²</v>
          </cell>
          <cell r="D3818" t="str">
            <v>DNIT 120/2009-ES</v>
          </cell>
        </row>
        <row r="3819">
          <cell r="A3819">
            <v>3105605</v>
          </cell>
          <cell r="B3819" t="str">
            <v>Escoramento para corpo de bueiros celulares - utilização de 3 vezes - confecção, instalação e retirada</v>
          </cell>
          <cell r="C3819" t="str">
            <v>m³</v>
          </cell>
          <cell r="D3819" t="str">
            <v>DNIT 120/2009-ES</v>
          </cell>
        </row>
        <row r="3820">
          <cell r="A3820">
            <v>3106119</v>
          </cell>
          <cell r="B3820" t="str">
            <v>Formas de tábuas de pinho - utilização de 1 vez - confecção e instalação</v>
          </cell>
          <cell r="C3820" t="str">
            <v>m²</v>
          </cell>
          <cell r="D3820" t="str">
            <v>DNIT 120/2009-ES</v>
          </cell>
        </row>
        <row r="3821">
          <cell r="A3821">
            <v>3106120</v>
          </cell>
          <cell r="B3821" t="str">
            <v>Formas de tábuas de pinho - utilização de 2 vezes - fornecimento, instalação e retirada</v>
          </cell>
          <cell r="C3821" t="str">
            <v>m²</v>
          </cell>
          <cell r="D3821" t="str">
            <v>DNIT 120/2009-ES</v>
          </cell>
        </row>
        <row r="3822">
          <cell r="A3822">
            <v>3106121</v>
          </cell>
          <cell r="B3822" t="str">
            <v>Formas de tábuas de pinho - utilização de 3 vezes - fornecimento, instalação e retirada</v>
          </cell>
          <cell r="C3822" t="str">
            <v>m²</v>
          </cell>
          <cell r="D3822" t="str">
            <v>DNIT 120/2009-ES</v>
          </cell>
        </row>
        <row r="3823">
          <cell r="A3823">
            <v>3107967</v>
          </cell>
          <cell r="B3823" t="str">
            <v>Forma metálica em chapa 1/8' reforçada com nervuras de 40 mm x 1/8' dispostas em grelhas de 40 x 60 cm - utilização de 100 vezes - confecção, instalação e retirada</v>
          </cell>
          <cell r="C3823" t="str">
            <v>m²</v>
          </cell>
          <cell r="D3823" t="str">
            <v>DNIT 120/2009-ES</v>
          </cell>
        </row>
        <row r="3824">
          <cell r="A3824">
            <v>3107969</v>
          </cell>
          <cell r="B3824" t="str">
            <v>Formas curvas de compensado plastificado 10 mm - uso geral - utilização de 2 vezes - confecção, instalação e retirada</v>
          </cell>
          <cell r="C3824" t="str">
            <v>m²</v>
          </cell>
          <cell r="D3824" t="str">
            <v>DNIT 120/2009-ES</v>
          </cell>
        </row>
        <row r="3825">
          <cell r="A3825">
            <v>3107970</v>
          </cell>
          <cell r="B3825" t="str">
            <v>Formas curvas de compensado resinado 10 mm - uso geral - utilização de 2 vezes - confecção, instalação e retirada</v>
          </cell>
          <cell r="C3825" t="str">
            <v>m²</v>
          </cell>
          <cell r="D3825" t="str">
            <v>DNIT 120/2009-ES</v>
          </cell>
        </row>
        <row r="3826">
          <cell r="A3826">
            <v>3107995</v>
          </cell>
          <cell r="B3826" t="str">
            <v>Formas de compensado resinado 10 mm - uso geral - utilização de 1 vez - confecção, instalação e retirada</v>
          </cell>
          <cell r="C3826" t="str">
            <v>m²</v>
          </cell>
          <cell r="D3826" t="str">
            <v>DNIT 120/2009-ES</v>
          </cell>
        </row>
        <row r="3827">
          <cell r="A3827">
            <v>3107996</v>
          </cell>
          <cell r="B3827" t="str">
            <v>Formas de compensado resinado 10 mm - uso geral - utilização de 2 vezes - confecção, instalação e retirada</v>
          </cell>
          <cell r="C3827" t="str">
            <v>m²</v>
          </cell>
          <cell r="D3827" t="str">
            <v>DNIT 120/2009-ES</v>
          </cell>
        </row>
        <row r="3828">
          <cell r="A3828">
            <v>3107997</v>
          </cell>
          <cell r="B3828" t="str">
            <v>Formas de compensado resinado 10 mm - uso geral - utilização de 3 vezes - confecção, instalação e retirada</v>
          </cell>
          <cell r="C3828" t="str">
            <v>m²</v>
          </cell>
          <cell r="D3828" t="str">
            <v>DNIT 120/2009-ES</v>
          </cell>
        </row>
        <row r="3829">
          <cell r="A3829">
            <v>3107999</v>
          </cell>
          <cell r="B3829" t="str">
            <v>Formas de compensado resinado 12 mm - uso geral - utilização de 1 vez - confecção, instalação e retirada</v>
          </cell>
          <cell r="C3829" t="str">
            <v>m²</v>
          </cell>
          <cell r="D3829" t="str">
            <v>DNIT 120/2009-ES</v>
          </cell>
        </row>
        <row r="3830">
          <cell r="A3830">
            <v>3108000</v>
          </cell>
          <cell r="B3830" t="str">
            <v>Formas de compensado resinado 12 mm - uso geral - utilização de 2 vezes - confecção, instalação e retirada</v>
          </cell>
          <cell r="C3830" t="str">
            <v>m²</v>
          </cell>
          <cell r="D3830" t="str">
            <v>DNIT 120/2009-ES</v>
          </cell>
        </row>
        <row r="3831">
          <cell r="A3831">
            <v>3108001</v>
          </cell>
          <cell r="B3831" t="str">
            <v>Formas de compensado resinado 12 mm - uso geral - utilização de 3 vezes - confecção, instalação e retirada</v>
          </cell>
          <cell r="C3831" t="str">
            <v>m²</v>
          </cell>
          <cell r="D3831" t="str">
            <v>DNIT 120/2009-ES</v>
          </cell>
        </row>
        <row r="3832">
          <cell r="A3832">
            <v>3108003</v>
          </cell>
          <cell r="B3832" t="str">
            <v>Formas de compensado resinado 14 mm - uso geral - utilização de 1 vez - confecção, instalação e retirada</v>
          </cell>
          <cell r="C3832" t="str">
            <v>m²</v>
          </cell>
          <cell r="D3832" t="str">
            <v>DNIT 120/2009-ES</v>
          </cell>
        </row>
        <row r="3833">
          <cell r="A3833">
            <v>3108004</v>
          </cell>
          <cell r="B3833" t="str">
            <v>Formas de compensado resinado 14 mm - uso geral - utilização de 2 vezes - confecção, instalação e retirada</v>
          </cell>
          <cell r="C3833" t="str">
            <v>m²</v>
          </cell>
          <cell r="D3833" t="str">
            <v>DNIT 120/2009-ES</v>
          </cell>
        </row>
        <row r="3834">
          <cell r="A3834">
            <v>3108005</v>
          </cell>
          <cell r="B3834" t="str">
            <v>Formas de compensado resinado 14 mm - uso geral - utilização de 3 vezes - confecção, instalação e retirada</v>
          </cell>
          <cell r="C3834" t="str">
            <v>m²</v>
          </cell>
          <cell r="D3834" t="str">
            <v>DNIT 120/2009-ES</v>
          </cell>
        </row>
        <row r="3835">
          <cell r="A3835">
            <v>3108007</v>
          </cell>
          <cell r="B3835" t="str">
            <v>Formas de compensado plastificado 10 mm - uso geral - utilização de 1 vez - confecção, instalação e retirada</v>
          </cell>
          <cell r="C3835" t="str">
            <v>m²</v>
          </cell>
          <cell r="D3835" t="str">
            <v>DNIT 120/2009-ES</v>
          </cell>
        </row>
        <row r="3836">
          <cell r="A3836">
            <v>3108008</v>
          </cell>
          <cell r="B3836" t="str">
            <v>Formas de compensado plastificado 10 mm - uso geral - utilização de 2 vezes - confecção, instalação e retirada</v>
          </cell>
          <cell r="C3836" t="str">
            <v>m²</v>
          </cell>
          <cell r="D3836" t="str">
            <v>DNIT 120/2009-ES</v>
          </cell>
        </row>
        <row r="3837">
          <cell r="A3837">
            <v>3108009</v>
          </cell>
          <cell r="B3837" t="str">
            <v>Formas de compensado plastificado 10 mm - uso geral - utilização de 3 vezes - confecção, instalação e retirada</v>
          </cell>
          <cell r="C3837" t="str">
            <v>m²</v>
          </cell>
          <cell r="D3837" t="str">
            <v>DNIT 120/2009-ES</v>
          </cell>
        </row>
        <row r="3838">
          <cell r="A3838">
            <v>3108011</v>
          </cell>
          <cell r="B3838" t="str">
            <v>Formas de compensado plastificado 12 mm - uso geral - utilização de 1 vez - confecção, instalação e retirada</v>
          </cell>
          <cell r="C3838" t="str">
            <v>m²</v>
          </cell>
          <cell r="D3838" t="str">
            <v>DNIT 120/2009-ES</v>
          </cell>
        </row>
        <row r="3839">
          <cell r="A3839">
            <v>3108012</v>
          </cell>
          <cell r="B3839" t="str">
            <v>Formas de compensado plastificado 12 mm - uso geral - utilização de 2 vezes - confecção, instalação e retirada</v>
          </cell>
          <cell r="C3839" t="str">
            <v>m²</v>
          </cell>
          <cell r="D3839" t="str">
            <v>DNIT 120/2009-ES</v>
          </cell>
        </row>
        <row r="3840">
          <cell r="A3840">
            <v>3108013</v>
          </cell>
          <cell r="B3840" t="str">
            <v>Formas de compensado plastificado 12 mm - uso geral - utilização de 3 vezes - confecção, instalação e retirada</v>
          </cell>
          <cell r="C3840" t="str">
            <v>m²</v>
          </cell>
          <cell r="D3840" t="str">
            <v>DNIT 120/2009-ES</v>
          </cell>
        </row>
        <row r="3841">
          <cell r="A3841">
            <v>3108015</v>
          </cell>
          <cell r="B3841" t="str">
            <v>Formas de compensado plastificado 14 mm - uso geral - utilização de 1 vez - confecção, instalação e retirada</v>
          </cell>
          <cell r="C3841" t="str">
            <v>m²</v>
          </cell>
          <cell r="D3841" t="str">
            <v>DNIT 120/2009-ES</v>
          </cell>
        </row>
        <row r="3842">
          <cell r="A3842">
            <v>3108016</v>
          </cell>
          <cell r="B3842" t="str">
            <v>Formas de compensado plastificado 14 mm - uso geral - utilização de 2 vezes - confecção, instalação e retirada</v>
          </cell>
          <cell r="C3842" t="str">
            <v>m²</v>
          </cell>
          <cell r="D3842" t="str">
            <v>DNIT 120/2009-ES</v>
          </cell>
        </row>
        <row r="3843">
          <cell r="A3843">
            <v>3108017</v>
          </cell>
          <cell r="B3843" t="str">
            <v>Formas de compensado plastificado 14 mm - uso geral - utilização de 3 vezes - confecção, instalação e retirada</v>
          </cell>
          <cell r="C3843" t="str">
            <v>m²</v>
          </cell>
          <cell r="D3843" t="str">
            <v>DNIT 120/2009-ES</v>
          </cell>
        </row>
        <row r="3844">
          <cell r="A3844">
            <v>3108022</v>
          </cell>
          <cell r="B3844" t="str">
            <v>Guia de madeira de 2,5 x 8,0 cm - confecção e instalação</v>
          </cell>
          <cell r="C3844" t="str">
            <v>m</v>
          </cell>
          <cell r="D3844" t="str">
            <v>DNIT 120/2009-ES</v>
          </cell>
        </row>
        <row r="3845">
          <cell r="A3845">
            <v>3108023</v>
          </cell>
          <cell r="B3845" t="str">
            <v>Guia de madeira de 2,5 x 10,0 cm - confecção e instalação</v>
          </cell>
          <cell r="C3845" t="str">
            <v>m</v>
          </cell>
          <cell r="D3845" t="str">
            <v>DNIT 120/2009-ES</v>
          </cell>
        </row>
        <row r="3846">
          <cell r="A3846">
            <v>3108072</v>
          </cell>
          <cell r="B3846" t="str">
            <v>Forma metálica em chapa 3/16' reforçada com nervuras de 40 mm x 3/16' dispostas em grelhas de 40 x 60 cm - utilização de 100 vezes - confecção, instalação e retirada</v>
          </cell>
          <cell r="C3846" t="str">
            <v>m²</v>
          </cell>
          <cell r="D3846" t="str">
            <v>DNIT 120/2009-ES</v>
          </cell>
        </row>
        <row r="3847">
          <cell r="A3847">
            <v>3108150</v>
          </cell>
          <cell r="B3847" t="str">
            <v>Forma metálica curva em chapa 3/16' reforçada com nervuras de 40 mm x 3/16' dispostas em grelhas de 40 x 60 cm - utilização de 100 vezes - confecção, instalação e retirada</v>
          </cell>
          <cell r="C3847" t="str">
            <v>m²</v>
          </cell>
          <cell r="D3847" t="str">
            <v>DNIT 120/2009-ES</v>
          </cell>
        </row>
        <row r="3848">
          <cell r="A3848">
            <v>3205861</v>
          </cell>
          <cell r="B3848" t="str">
            <v>Gabião saco - diâmetro = 0,65 m - Zn/Al + PVC - D = 2,4 mm - pedra de mão produzida - confecção e assentamento</v>
          </cell>
          <cell r="C3848" t="str">
            <v>m³</v>
          </cell>
          <cell r="D3848" t="str">
            <v>DNIT 103/2009-ES</v>
          </cell>
        </row>
        <row r="3849">
          <cell r="A3849">
            <v>3205862</v>
          </cell>
          <cell r="B3849" t="str">
            <v>Gabião saco - diâmetro = 0,65 m - Zn/Al + PVC - D = 2,4 mm - pedra de mão comercial - fornecimento e assentamento</v>
          </cell>
          <cell r="C3849" t="str">
            <v>m³</v>
          </cell>
          <cell r="D3849" t="str">
            <v>DNIT 103/2009-ES</v>
          </cell>
        </row>
        <row r="3850">
          <cell r="A3850">
            <v>3205863</v>
          </cell>
          <cell r="B3850" t="str">
            <v>Gabião caixa 2 x 1 x 0,50 m - Zn/Al + PVC - D = 2,4 mm - pedra de mão produzida - confecção e assentamento</v>
          </cell>
          <cell r="C3850" t="str">
            <v>m³</v>
          </cell>
          <cell r="D3850" t="str">
            <v>DNIT 103/2009-ES</v>
          </cell>
        </row>
        <row r="3851">
          <cell r="A3851">
            <v>3205864</v>
          </cell>
          <cell r="B3851" t="str">
            <v>Gabião caixa 2 x 1 x 0,50 m - Zn/Al + PVC - D = 2,4 mm - pedra de mão comercial - fornecimento e assentamento</v>
          </cell>
          <cell r="C3851" t="str">
            <v>m³</v>
          </cell>
          <cell r="D3851" t="str">
            <v>DNIT 103/2009-ES</v>
          </cell>
        </row>
        <row r="3852">
          <cell r="A3852">
            <v>3205865</v>
          </cell>
          <cell r="B3852" t="str">
            <v>Gabião caixa 2 x 1 x 1,00 m - Zn/Al + PVC - D = 2,4 mm - pedra de mão produzida - confecção e assentamento</v>
          </cell>
          <cell r="C3852" t="str">
            <v>m³</v>
          </cell>
          <cell r="D3852" t="str">
            <v>DNIT 103/2009-ES</v>
          </cell>
        </row>
        <row r="3853">
          <cell r="A3853">
            <v>3205866</v>
          </cell>
          <cell r="B3853" t="str">
            <v>Gabião caixa 2 x 1 x 1,00 m - Zn/Al + PVC - D = 2,4 mm - pedra de mão comercial - fornecimento e assentamento</v>
          </cell>
          <cell r="C3853" t="str">
            <v>m³</v>
          </cell>
          <cell r="D3853" t="str">
            <v>DNIT 103/2009-ES</v>
          </cell>
        </row>
        <row r="3854">
          <cell r="A3854">
            <v>3205867</v>
          </cell>
          <cell r="B3854" t="str">
            <v>Gabião caixa 2 x 1 x 0,50 m Zn/Al - D = 2,7 mm - pedra de mão produzida - confecção e assentamento</v>
          </cell>
          <cell r="C3854" t="str">
            <v>m³</v>
          </cell>
          <cell r="D3854" t="str">
            <v>DNIT 103/2009-ES</v>
          </cell>
        </row>
        <row r="3855">
          <cell r="A3855">
            <v>3205868</v>
          </cell>
          <cell r="B3855" t="str">
            <v>Gabião caixa 2 x 1 x 0,50 m Zn/Al - D = 2,7 mm - pedra de mão comercial - fornecimento e assentamento</v>
          </cell>
          <cell r="C3855" t="str">
            <v>m³</v>
          </cell>
          <cell r="D3855" t="str">
            <v>DNIT 103/2009-ES</v>
          </cell>
        </row>
        <row r="3856">
          <cell r="A3856">
            <v>3205869</v>
          </cell>
          <cell r="B3856" t="str">
            <v>Gabião caixa 2 x 1 x 1,00 m Zn/Al - D = 2,7 mm - pedra de mão produzida - confecção e assentamento</v>
          </cell>
          <cell r="C3856" t="str">
            <v>m³</v>
          </cell>
          <cell r="D3856" t="str">
            <v>DNIT 103/2009-ES</v>
          </cell>
        </row>
        <row r="3857">
          <cell r="A3857">
            <v>3205870</v>
          </cell>
          <cell r="B3857" t="str">
            <v>Gabião caixa 2 x 1 x 1,00 m Zn/Al - D = 2,7 mm - pedra de mão comercial - fornecimento e assentamento</v>
          </cell>
          <cell r="C3857" t="str">
            <v>m³</v>
          </cell>
          <cell r="D3857" t="str">
            <v>DNIT 103/2009-ES</v>
          </cell>
        </row>
        <row r="3858">
          <cell r="A3858">
            <v>3205871</v>
          </cell>
          <cell r="B3858" t="str">
            <v>Gabião colchão espessura 0,17 m - Zn/Al + PVC - D = 2,0 mm - pedra de mão produzida - confecção e assentamento</v>
          </cell>
          <cell r="C3858" t="str">
            <v>m²</v>
          </cell>
          <cell r="D3858" t="str">
            <v>DNIT 103/2009-ES</v>
          </cell>
        </row>
        <row r="3859">
          <cell r="A3859">
            <v>3205872</v>
          </cell>
          <cell r="B3859" t="str">
            <v>Gabião colchão espessura 0,17 m - Zn/Al + PVC - D = 2,0 mm - pedra de mão comercial - fornecimento e assentamento</v>
          </cell>
          <cell r="C3859" t="str">
            <v>m²</v>
          </cell>
          <cell r="D3859" t="str">
            <v>DNIT 103/2009-ES</v>
          </cell>
        </row>
        <row r="3860">
          <cell r="A3860">
            <v>3205873</v>
          </cell>
          <cell r="B3860" t="str">
            <v>Gabião colchão espessura 0,23 m - Zn/Al + PVC - D = 2,0 mm - pedra de mão produzida - confecção e assentamento</v>
          </cell>
          <cell r="C3860" t="str">
            <v>m²</v>
          </cell>
          <cell r="D3860" t="str">
            <v>DNIT 103/2009-ES</v>
          </cell>
        </row>
        <row r="3861">
          <cell r="A3861">
            <v>3205874</v>
          </cell>
          <cell r="B3861" t="str">
            <v>Gabião colchão espessura 0,23 m - Zn/Al + PVC - D = 2,0 mm - pedra de mão comercial - fornecimento e assentamento</v>
          </cell>
          <cell r="C3861" t="str">
            <v>m²</v>
          </cell>
          <cell r="D3861" t="str">
            <v>DNIT 103/2009-ES</v>
          </cell>
        </row>
        <row r="3862">
          <cell r="A3862">
            <v>3205875</v>
          </cell>
          <cell r="B3862" t="str">
            <v>Gabião colchão espessura 0,30 m - Zn/Al + PVC - D = 2,0 mm - pedra de mão produzida - confecção e assentamento</v>
          </cell>
          <cell r="C3862" t="str">
            <v>m²</v>
          </cell>
          <cell r="D3862" t="str">
            <v>DNIT 103/2009-ES</v>
          </cell>
        </row>
        <row r="3863">
          <cell r="A3863">
            <v>3205876</v>
          </cell>
          <cell r="B3863" t="str">
            <v>Gabião colchão espessura 0,30 m - Zn/Al + PVC - D = 2,0 mm - pedra de mão comercial - fornecimento e assentamento</v>
          </cell>
          <cell r="C3863" t="str">
            <v>m²</v>
          </cell>
          <cell r="D3863" t="str">
            <v>DNIT 103/2009-ES</v>
          </cell>
        </row>
        <row r="3864">
          <cell r="A3864">
            <v>3606500</v>
          </cell>
          <cell r="B3864" t="str">
            <v>Escavação, carga e transporte de material pétreo para o núcleo - caminho de serviço em leito natural - DMT de 1.000 a 1.200 com caminhão basculante de 8 m³</v>
          </cell>
          <cell r="C3864" t="str">
            <v>m³</v>
          </cell>
          <cell r="D3864" t="str">
            <v>DNIT 105/2009-ES</v>
          </cell>
        </row>
        <row r="3865">
          <cell r="A3865">
            <v>3606501</v>
          </cell>
          <cell r="B3865" t="str">
            <v>Escavação, carga e transporte de material pétreo para o núcleo - caminho de serviço em leito natural - DMT de 1.200 a 1.400 com caminhão basculante de 8 m³</v>
          </cell>
          <cell r="C3865" t="str">
            <v>m³</v>
          </cell>
          <cell r="D3865" t="str">
            <v>DNIT 105/2009-ES</v>
          </cell>
        </row>
        <row r="3866">
          <cell r="A3866">
            <v>3606502</v>
          </cell>
          <cell r="B3866" t="str">
            <v>Escavação, carga e transporte de material pétreo para o núcleo - caminho de serviço em leito natural - DMT de 1.400 a 1.600 com caminhão basculante de 8 m³</v>
          </cell>
          <cell r="C3866" t="str">
            <v>m³</v>
          </cell>
          <cell r="D3866" t="str">
            <v>DNIT 105/2009-ES</v>
          </cell>
        </row>
        <row r="3867">
          <cell r="A3867">
            <v>3606503</v>
          </cell>
          <cell r="B3867" t="str">
            <v>Escavação, carga e transporte de material pétreo para o núcleo - caminho de serviço em leito natural - DMT de 1.600 a 1.800 com caminhão basculante de 8 m³</v>
          </cell>
          <cell r="C3867" t="str">
            <v>m³</v>
          </cell>
          <cell r="D3867" t="str">
            <v>DNIT 105/2009-ES</v>
          </cell>
        </row>
        <row r="3868">
          <cell r="A3868">
            <v>3606504</v>
          </cell>
          <cell r="B3868" t="str">
            <v>Escavação, carga e transporte de material pétreo para o núcleo - caminho de serviço em leito natural - DMT de 1.800 a 2.000 com caminhão basculante de 8 m³</v>
          </cell>
          <cell r="C3868" t="str">
            <v>m³</v>
          </cell>
          <cell r="D3868" t="str">
            <v>DNIT 105/2009-ES</v>
          </cell>
        </row>
        <row r="3869">
          <cell r="A3869">
            <v>3606505</v>
          </cell>
          <cell r="B3869" t="str">
            <v>Escavação, carga e transporte de material pétreo para o núcleo - caminho de serviço em leito natural - DMT de 2.000 a 2.500 com caminhão basculante de 8 m³</v>
          </cell>
          <cell r="C3869" t="str">
            <v>m³</v>
          </cell>
          <cell r="D3869" t="str">
            <v>DNIT 105/2009-ES</v>
          </cell>
        </row>
        <row r="3870">
          <cell r="A3870">
            <v>3606506</v>
          </cell>
          <cell r="B3870" t="str">
            <v>Escavação, carga e transporte de material pétreo para o núcleo - caminho de serviço em leito natural - DMT de 2.500 a 3.000 com caminhão basculante de 8 m³</v>
          </cell>
          <cell r="C3870" t="str">
            <v>m³</v>
          </cell>
          <cell r="D3870" t="str">
            <v>DNIT 105/2009-ES</v>
          </cell>
        </row>
        <row r="3871">
          <cell r="A3871">
            <v>3606507</v>
          </cell>
          <cell r="B3871" t="str">
            <v>Escavação, carga e transporte de material pétreo para o núcleo - caminho de serviço em leito natural - DMT de 3.000 m - com caminhão basculante de 8 m³</v>
          </cell>
          <cell r="C3871" t="str">
            <v>m³</v>
          </cell>
          <cell r="D3871" t="str">
            <v>DNIT 105/2009-ES</v>
          </cell>
        </row>
        <row r="3872">
          <cell r="A3872">
            <v>3606508</v>
          </cell>
          <cell r="B3872" t="str">
            <v>Transporte de material pétreo para a execução de molhe com caminhão basculante de 8 m³ - rodovia em leito natural</v>
          </cell>
          <cell r="C3872" t="str">
            <v>tkm</v>
          </cell>
          <cell r="D3872" t="str">
            <v>DNIT 105/2009-ES</v>
          </cell>
        </row>
        <row r="3873">
          <cell r="A3873">
            <v>3606509</v>
          </cell>
          <cell r="B3873" t="str">
            <v>Escavação, carga e transporte de material pétreo para o núcleo - caminho de serviço em revestimento primário - DMT de 1.000 1.200 m - com caminhão basculante de 8 m³</v>
          </cell>
          <cell r="C3873" t="str">
            <v>m³</v>
          </cell>
          <cell r="D3873" t="str">
            <v>DNIT 105/2009-ES</v>
          </cell>
        </row>
        <row r="3874">
          <cell r="A3874">
            <v>3606510</v>
          </cell>
          <cell r="B3874" t="str">
            <v>Escavação, carga e transporte de material pétreo para o núcleo - caminho de serviço em revestimento primário - DMT de 1.200 1.400 m - com caminhão basculante de 8 m³</v>
          </cell>
          <cell r="C3874" t="str">
            <v>m³</v>
          </cell>
          <cell r="D3874" t="str">
            <v>DNIT 105/2009-ES</v>
          </cell>
        </row>
        <row r="3875">
          <cell r="A3875">
            <v>3606511</v>
          </cell>
          <cell r="B3875" t="str">
            <v>Escavação, carga e transporte de material pétreo para o núcleo - caminho de serviço em revestimento primário - DMT de 1.400 1.600 m - com caminhão basculante de 8 m³</v>
          </cell>
          <cell r="C3875" t="str">
            <v>m³</v>
          </cell>
          <cell r="D3875" t="str">
            <v>DNIT 105/2009-ES</v>
          </cell>
        </row>
        <row r="3876">
          <cell r="A3876">
            <v>3606512</v>
          </cell>
          <cell r="B3876" t="str">
            <v>Escavação, carga e transporte de material pétreo para o núcleo - caminho de serviço em revestimento primário - DMT de 1.600 1.800 m - com caminhão basculante de 8 m³</v>
          </cell>
          <cell r="C3876" t="str">
            <v>m³</v>
          </cell>
          <cell r="D3876" t="str">
            <v>DNIT 105/2009-ES</v>
          </cell>
        </row>
        <row r="3877">
          <cell r="A3877">
            <v>3606513</v>
          </cell>
          <cell r="B3877" t="str">
            <v>Escavação, carga e transporte de material pétreo para o núcleo - caminho de serviço em revestimento primário - DMT de 1.800 2.000 m - com caminhão basculante de 8 m³</v>
          </cell>
          <cell r="C3877" t="str">
            <v>m³</v>
          </cell>
          <cell r="D3877" t="str">
            <v>DNIT 105/2009-ES</v>
          </cell>
        </row>
        <row r="3878">
          <cell r="A3878">
            <v>3606514</v>
          </cell>
          <cell r="B3878" t="str">
            <v>Escavação, carga e transporte de material pétreo para o núcleo - caminho de serviço em revestimento primário - DMT de 2.000 2.500 m - com caminhão basculante de 8 m³</v>
          </cell>
          <cell r="C3878" t="str">
            <v>m³</v>
          </cell>
          <cell r="D3878" t="str">
            <v>DNIT 105/2009-ES</v>
          </cell>
        </row>
        <row r="3879">
          <cell r="A3879">
            <v>3606515</v>
          </cell>
          <cell r="B3879" t="str">
            <v>Escavação, carga e transporte de material pétreo para o núcleo - caminho de serviço em revestimento primário - DMT de 2.500 3.000 m - com caminhão basculante de 8 m³</v>
          </cell>
          <cell r="C3879" t="str">
            <v>m³</v>
          </cell>
          <cell r="D3879" t="str">
            <v>DNIT 105/2009-ES</v>
          </cell>
        </row>
        <row r="3880">
          <cell r="A3880">
            <v>3606516</v>
          </cell>
          <cell r="B3880" t="str">
            <v>Escavação, carga e transporte de material pétreo para o núcleo - caminho de serviço em revestimento primário - DMT de 3.000 - com caminhão basculante de 8 m³</v>
          </cell>
          <cell r="C3880" t="str">
            <v>m³</v>
          </cell>
          <cell r="D3880" t="str">
            <v>DNIT 105/2009-ES</v>
          </cell>
        </row>
        <row r="3881">
          <cell r="A3881">
            <v>3606517</v>
          </cell>
          <cell r="B3881" t="str">
            <v>Transporte de material pétreo para a execução de molhe com caminhão basculante de 8 m³ - rodovia em revestimento primário</v>
          </cell>
          <cell r="C3881" t="str">
            <v>tkm</v>
          </cell>
          <cell r="D3881" t="str">
            <v>DNIT 105/2009-ES</v>
          </cell>
        </row>
        <row r="3882">
          <cell r="A3882">
            <v>3606518</v>
          </cell>
          <cell r="B3882" t="str">
            <v>Escavação, carga e transporte de material pétreo para o núcleo - caminho de serviço pavimentado - DMT de 1.000 a 1.200 m com caminhão basculante de 8 m³</v>
          </cell>
          <cell r="C3882" t="str">
            <v>m³</v>
          </cell>
          <cell r="D3882" t="str">
            <v>DNIT 105/2009-ES</v>
          </cell>
        </row>
        <row r="3883">
          <cell r="A3883">
            <v>3606519</v>
          </cell>
          <cell r="B3883" t="str">
            <v>Escavação, carga e transporte de material pétreo para o núcleo - caminho de serviço pavimentado - DMT de 1.200 a 1.400 m com caminhão basculante de 8 m³</v>
          </cell>
          <cell r="C3883" t="str">
            <v>m³</v>
          </cell>
          <cell r="D3883" t="str">
            <v>DNIT 105/2009-ES</v>
          </cell>
        </row>
        <row r="3884">
          <cell r="A3884">
            <v>3606520</v>
          </cell>
          <cell r="B3884" t="str">
            <v>Escavação, carga e transporte de material pétreo para o núcleo - caminho de serviço pavimentado - DMT de 1.400 a 1.600 m com caminhão basculante de 8 m³</v>
          </cell>
          <cell r="C3884" t="str">
            <v>m³</v>
          </cell>
          <cell r="D3884" t="str">
            <v>DNIT 105/2009-ES</v>
          </cell>
        </row>
        <row r="3885">
          <cell r="A3885">
            <v>3606521</v>
          </cell>
          <cell r="B3885" t="str">
            <v>Escavação, carga e transporte de material pétreo para o núcleo - caminho de serviço pavimentado - DMT de 1.600 a 1.800 m com caminhão basculante de 8 m³</v>
          </cell>
          <cell r="C3885" t="str">
            <v>m³</v>
          </cell>
          <cell r="D3885" t="str">
            <v>DNIT 105/2009-ES</v>
          </cell>
        </row>
        <row r="3886">
          <cell r="A3886">
            <v>3606522</v>
          </cell>
          <cell r="B3886" t="str">
            <v>Escavação, carga e transporte de material pétreo para o núcleo - caminho de serviço pavimentado - DMT de 1.800 a 2.000 m com caminhão basculante de 8 m³</v>
          </cell>
          <cell r="C3886" t="str">
            <v>m³</v>
          </cell>
          <cell r="D3886" t="str">
            <v>DNIT 105/2009-ES</v>
          </cell>
        </row>
        <row r="3887">
          <cell r="A3887">
            <v>3606523</v>
          </cell>
          <cell r="B3887" t="str">
            <v>Escavação, carga e transporte de material pétreo para o núcleo - caminho de serviço pavimentado - DMT de 2.000 a 2.500 m com caminhão basculante de 8 m³</v>
          </cell>
          <cell r="C3887" t="str">
            <v>m³</v>
          </cell>
          <cell r="D3887" t="str">
            <v>DNIT 105/2009-ES</v>
          </cell>
        </row>
        <row r="3888">
          <cell r="A3888">
            <v>3606524</v>
          </cell>
          <cell r="B3888" t="str">
            <v>Escavação, carga e transporte de material pétreo para o núcleo - caminho de serviço pavimentado - DMT de 2.500 a 3.000 m com caminhão basculante de 8 m³</v>
          </cell>
          <cell r="C3888" t="str">
            <v>m³</v>
          </cell>
          <cell r="D3888" t="str">
            <v>DNIT 105/2009-ES</v>
          </cell>
        </row>
        <row r="3889">
          <cell r="A3889">
            <v>3606525</v>
          </cell>
          <cell r="B3889" t="str">
            <v>Escavação, carga e transporte de material pétreo para o núcleo - caminho de serviço pavimentado - DMT de 3.000 m - com caminhão basculante de 8 m³</v>
          </cell>
          <cell r="C3889" t="str">
            <v>m³</v>
          </cell>
          <cell r="D3889" t="str">
            <v>DNIT 105/2009-ES</v>
          </cell>
        </row>
        <row r="3890">
          <cell r="A3890">
            <v>3606526</v>
          </cell>
          <cell r="B3890" t="str">
            <v>Transporte de material pétreo para a execução de molhe com caminhão basculante de 8 m³ - caminho de serviço pavimentado</v>
          </cell>
          <cell r="C3890" t="str">
            <v>tkm</v>
          </cell>
          <cell r="D3890" t="str">
            <v>DNIT 105/2009-ES</v>
          </cell>
        </row>
        <row r="3891">
          <cell r="A3891">
            <v>3606527</v>
          </cell>
          <cell r="B3891" t="str">
            <v>Escavação, carga e transporte de material pétreo para a sub-carapaça - caminho de serviço em leito natural - DMT de 1.000 a 1.200 m - com caminhão basculante de 8 m³</v>
          </cell>
          <cell r="C3891" t="str">
            <v>m³</v>
          </cell>
          <cell r="D3891" t="str">
            <v>DNIT 105/2009-ES</v>
          </cell>
        </row>
        <row r="3892">
          <cell r="A3892">
            <v>3606528</v>
          </cell>
          <cell r="B3892" t="str">
            <v>Escavação, carga e transporte de material pétreo para a sub-carapaça - caminho de serviço em leito natural - DMT de 1.200 a 1.400 m - com caminhão basculante de 8 m³</v>
          </cell>
          <cell r="C3892" t="str">
            <v>m³</v>
          </cell>
          <cell r="D3892" t="str">
            <v>DNIT 105/2009-ES</v>
          </cell>
        </row>
        <row r="3893">
          <cell r="A3893">
            <v>3606529</v>
          </cell>
          <cell r="B3893" t="str">
            <v>Escavação, carga e transporte de material pétreo para a sub-carapaça - caminho de serviço em leito natural - DMT de 1.400 a 1.600 m - com caminhão basculante de 8 m³</v>
          </cell>
          <cell r="C3893" t="str">
            <v>m³</v>
          </cell>
          <cell r="D3893" t="str">
            <v>DNIT 105/2009-ES</v>
          </cell>
        </row>
        <row r="3894">
          <cell r="A3894">
            <v>3606530</v>
          </cell>
          <cell r="B3894" t="str">
            <v>Escavação, carga e transporte de material pétreo para a sub-carapaça - caminho de serviço em leito natural - DMT de 1.600 a 1.800 m - com caminhão basculante de 8 m³</v>
          </cell>
          <cell r="C3894" t="str">
            <v>m³</v>
          </cell>
          <cell r="D3894" t="str">
            <v>DNIT 105/2009-ES</v>
          </cell>
        </row>
        <row r="3895">
          <cell r="A3895">
            <v>3606531</v>
          </cell>
          <cell r="B3895" t="str">
            <v>Escavação, carga e transporte de material pétreo para a sub-carapaça - caminho de serviço em leito natural - DMT de 1.800 a 2.000 m - com caminhão basculante de 8 m³</v>
          </cell>
          <cell r="C3895" t="str">
            <v>m³</v>
          </cell>
          <cell r="D3895" t="str">
            <v>DNIT 105/2009-ES</v>
          </cell>
        </row>
        <row r="3896">
          <cell r="A3896">
            <v>3606532</v>
          </cell>
          <cell r="B3896" t="str">
            <v>Escavação, carga e transporte de material pétreo para a sub-carapaça - caminho de serviço em leito natural - DMT de 2.000 a 2.500 m - com caminhão basculante de 8 m³</v>
          </cell>
          <cell r="C3896" t="str">
            <v>m³</v>
          </cell>
          <cell r="D3896" t="str">
            <v>DNIT 105/2009-ES</v>
          </cell>
        </row>
        <row r="3897">
          <cell r="A3897">
            <v>3606533</v>
          </cell>
          <cell r="B3897" t="str">
            <v>Escavação, carga e transporte de material pétreo para a sub-carapaça - caminho de serviço em leito natural - DMT de 2.500 a 3.000 m - com caminhão basculante de 8 m³</v>
          </cell>
          <cell r="C3897" t="str">
            <v>m³</v>
          </cell>
          <cell r="D3897" t="str">
            <v>DNIT 105/2009-ES</v>
          </cell>
        </row>
        <row r="3898">
          <cell r="A3898">
            <v>3606534</v>
          </cell>
          <cell r="B3898" t="str">
            <v>Escavação, carga e transporte de material pétreo para a sub-carapaça - caminho de serviço em leito natural - DMT de 3.000 m - com caminhão basculante de 8 m³</v>
          </cell>
          <cell r="C3898" t="str">
            <v>m³</v>
          </cell>
          <cell r="D3898" t="str">
            <v>DNIT 105/2009-ES</v>
          </cell>
        </row>
        <row r="3899">
          <cell r="A3899">
            <v>3606535</v>
          </cell>
          <cell r="B3899" t="str">
            <v>Escavação, carga e transporte de material pétreo para a sub-carapaça - caminho de serviço em revestimento primário - DMT de 1.000 a 1.200 m - com caminhão basculante de 8 m³</v>
          </cell>
          <cell r="C3899" t="str">
            <v>m³</v>
          </cell>
          <cell r="D3899" t="str">
            <v>DNIT 105/2009-ES</v>
          </cell>
        </row>
        <row r="3900">
          <cell r="A3900">
            <v>3606536</v>
          </cell>
          <cell r="B3900" t="str">
            <v>Escavação, carga e transporte de material pétreo para a sub-carapaça - caminho de serviço em revestimento primário - DMT de 1.200 a 1.400 m - com caminhão basculante de 8 m³</v>
          </cell>
          <cell r="C3900" t="str">
            <v>m³</v>
          </cell>
          <cell r="D3900" t="str">
            <v>DNIT 105/2009-ES</v>
          </cell>
        </row>
        <row r="3901">
          <cell r="A3901">
            <v>3606537</v>
          </cell>
          <cell r="B3901" t="str">
            <v>Escavação, carga e transporte de material pétreo para a sub-carapaça - caminho de serviço em revestimento primário - DMT de 1.400 a 1.600 m - com caminhão basculante de 8 m³</v>
          </cell>
          <cell r="C3901" t="str">
            <v>m³</v>
          </cell>
          <cell r="D3901" t="str">
            <v>DNIT 105/2009-ES</v>
          </cell>
        </row>
        <row r="3902">
          <cell r="A3902">
            <v>3606538</v>
          </cell>
          <cell r="B3902" t="str">
            <v>Escavação, carga e transporte de material pétreo para a sub-carapaça - caminho de serviço em revestimento primário - DMT de 1.600 a 1.800 m - com caminhão basculante de 8 m³</v>
          </cell>
          <cell r="C3902" t="str">
            <v>m³</v>
          </cell>
          <cell r="D3902" t="str">
            <v>DNIT 105/2009-ES</v>
          </cell>
        </row>
        <row r="3903">
          <cell r="A3903">
            <v>3606539</v>
          </cell>
          <cell r="B3903" t="str">
            <v>Escavação, carga e transporte de material pétreo para a sub-carapaça - caminho de serviço em revestimento primário - DMT de 1.800 a 2.000 m - com caminhão basculante de 8 m³</v>
          </cell>
          <cell r="C3903" t="str">
            <v>m³</v>
          </cell>
          <cell r="D3903" t="str">
            <v>DNIT 105/2009-ES</v>
          </cell>
        </row>
        <row r="3904">
          <cell r="A3904">
            <v>3606540</v>
          </cell>
          <cell r="B3904" t="str">
            <v>Escavação, carga e transporte de material pétreo para a sub-carapaça - caminho de serviço em revestimento primário - DMT de 2.000 a 2.500 m - com caminhão basculante de 8 m³</v>
          </cell>
          <cell r="C3904" t="str">
            <v>m³</v>
          </cell>
          <cell r="D3904" t="str">
            <v>DNIT 105/2009-ES</v>
          </cell>
        </row>
        <row r="3905">
          <cell r="A3905">
            <v>3606541</v>
          </cell>
          <cell r="B3905" t="str">
            <v>Escavação, carga e transporte de material pétreo para a sub-carapaça - caminho de serviço em revestimento primário - DMT de 2.500 a 3.000 m - com caminhão basculante de 8 m³</v>
          </cell>
          <cell r="C3905" t="str">
            <v>m³</v>
          </cell>
          <cell r="D3905" t="str">
            <v>DNIT 105/2009-ES</v>
          </cell>
        </row>
        <row r="3906">
          <cell r="A3906">
            <v>3606542</v>
          </cell>
          <cell r="B3906" t="str">
            <v>Escavação, carga e transporte de material pétreo para a sub-carapaça - caminho de serviço em revestimento primário - DMT de 3.000 m - com caminhão basculante de 8 m³</v>
          </cell>
          <cell r="C3906" t="str">
            <v>m³</v>
          </cell>
          <cell r="D3906" t="str">
            <v>DNIT 105/2009-ES</v>
          </cell>
        </row>
        <row r="3907">
          <cell r="A3907">
            <v>3606543</v>
          </cell>
          <cell r="B3907" t="str">
            <v>Escavação, carga e transporte de material pétreo para a sub-carapaça - caminho de serviço pavimentado - DMT de 1.000 a 1.200 m - com caminhão basculante de 8 m³</v>
          </cell>
          <cell r="C3907" t="str">
            <v>m³</v>
          </cell>
          <cell r="D3907" t="str">
            <v>DNIT 105/2009-ES</v>
          </cell>
        </row>
        <row r="3908">
          <cell r="A3908">
            <v>3606544</v>
          </cell>
          <cell r="B3908" t="str">
            <v>Escavação, carga e transporte de material pétreo para a sub-carapaça - caminho de serviço pavimentado - DMT de 1.200 a 1.400 m - com caminhão basculante de 8 m³</v>
          </cell>
          <cell r="C3908" t="str">
            <v>m³</v>
          </cell>
          <cell r="D3908" t="str">
            <v>DNIT 105/2009-ES</v>
          </cell>
        </row>
        <row r="3909">
          <cell r="A3909">
            <v>3606545</v>
          </cell>
          <cell r="B3909" t="str">
            <v>Escavação, carga e transporte de material pétreo para a sub-carapaça - caminho de serviço pavimentado - DMT de 1.400 a 1.600 m - com caminhão basculante de 8 m³</v>
          </cell>
          <cell r="C3909" t="str">
            <v>m³</v>
          </cell>
          <cell r="D3909" t="str">
            <v>DNIT 105/2009-ES</v>
          </cell>
        </row>
        <row r="3910">
          <cell r="A3910">
            <v>3606546</v>
          </cell>
          <cell r="B3910" t="str">
            <v>Escavação, carga e transporte de material pétreo para a sub-carapaça - caminho de serviço pavimentado - DMT de 1.600 a 1.800 m - com caminhão basculante de 8 m³</v>
          </cell>
          <cell r="C3910" t="str">
            <v>m³</v>
          </cell>
          <cell r="D3910" t="str">
            <v>DNIT 105/2009-ES</v>
          </cell>
        </row>
        <row r="3911">
          <cell r="A3911">
            <v>3606547</v>
          </cell>
          <cell r="B3911" t="str">
            <v>Escavação, carga e transporte de material pétreo para a sub-carapaça - caminho de serviço pavimentado - DMT de 1.800 a 2.000 m - com caminhão basculante de 8 m³</v>
          </cell>
          <cell r="C3911" t="str">
            <v>m³</v>
          </cell>
          <cell r="D3911" t="str">
            <v>DNIT 105/2009-ES</v>
          </cell>
        </row>
        <row r="3912">
          <cell r="A3912">
            <v>3606548</v>
          </cell>
          <cell r="B3912" t="str">
            <v>Escavação, carga e transporte de material pétreo para a sub-carapaça - caminho de serviço pavimentado - DMT de 2.000 a 2.500 m - com caminhão basculante de 8 m³</v>
          </cell>
          <cell r="C3912" t="str">
            <v>m³</v>
          </cell>
          <cell r="D3912" t="str">
            <v>DNIT 105/2009-ES</v>
          </cell>
        </row>
        <row r="3913">
          <cell r="A3913">
            <v>3606549</v>
          </cell>
          <cell r="B3913" t="str">
            <v>Escavação, carga e transporte de material pétreo para a sub-carapaça - caminho de serviço pavimentado - DMT de 2.500 a 3.000 m - com caminhão basculante de 8 m³</v>
          </cell>
          <cell r="C3913" t="str">
            <v>m³</v>
          </cell>
          <cell r="D3913" t="str">
            <v>DNIT 105/2009-ES</v>
          </cell>
        </row>
        <row r="3914">
          <cell r="A3914">
            <v>3606550</v>
          </cell>
          <cell r="B3914" t="str">
            <v>Escavação, carga e transporte de material pétreo para a sub-carapaça - caminho de serviço pavimentado - DMT de 3.000 m com caminhão basculante de 8 m³</v>
          </cell>
          <cell r="C3914" t="str">
            <v>m³</v>
          </cell>
          <cell r="D3914" t="str">
            <v>DNIT 105/2009-ES</v>
          </cell>
        </row>
        <row r="3915">
          <cell r="A3915">
            <v>3606551</v>
          </cell>
          <cell r="B3915" t="str">
            <v>Forma metálica para tetrápode - utilização de 100 vezes</v>
          </cell>
          <cell r="C3915" t="str">
            <v>m²</v>
          </cell>
          <cell r="D3915"/>
        </row>
        <row r="3916">
          <cell r="A3916">
            <v>3606552</v>
          </cell>
          <cell r="B3916" t="str">
            <v>Forma metálica para Xbloc - utilização de 100 vezes</v>
          </cell>
          <cell r="C3916" t="str">
            <v>m²</v>
          </cell>
          <cell r="D3916"/>
        </row>
        <row r="3917">
          <cell r="A3917">
            <v>3606554</v>
          </cell>
          <cell r="B3917" t="str">
            <v>Fabricação de tetrápode de 80 kN - concreto fck = 20 MPa - areia extraída e brita produzida</v>
          </cell>
          <cell r="C3917" t="str">
            <v>un</v>
          </cell>
          <cell r="D3917"/>
        </row>
        <row r="3918">
          <cell r="A3918">
            <v>3606555</v>
          </cell>
          <cell r="B3918" t="str">
            <v>Fabricação de tetrápode de 90 kN - concreto fck = 20 MPa - areia extraída e brita produzida</v>
          </cell>
          <cell r="C3918" t="str">
            <v>un</v>
          </cell>
          <cell r="D3918"/>
        </row>
        <row r="3919">
          <cell r="A3919">
            <v>3606556</v>
          </cell>
          <cell r="B3919" t="str">
            <v>Fabricação de tetrápode de 100 kN - concreto fck = 20 MPa - areia extraída e brita produzida</v>
          </cell>
          <cell r="C3919" t="str">
            <v>un</v>
          </cell>
          <cell r="D3919"/>
        </row>
        <row r="3920">
          <cell r="A3920">
            <v>3606557</v>
          </cell>
          <cell r="B3920" t="str">
            <v>Fabricação de tetrápode de 110 kN - concreto fck = 20 MPa - areia extraída e brita produzida</v>
          </cell>
          <cell r="C3920" t="str">
            <v>un</v>
          </cell>
          <cell r="D3920"/>
        </row>
        <row r="3921">
          <cell r="A3921">
            <v>3606558</v>
          </cell>
          <cell r="B3921" t="str">
            <v>Fabricação de tetrápode de 120 kN - concreto fck = 20 MPa - areia extraída e brita produzida</v>
          </cell>
          <cell r="C3921" t="str">
            <v>un</v>
          </cell>
          <cell r="D3921"/>
        </row>
        <row r="3922">
          <cell r="A3922">
            <v>3606559</v>
          </cell>
          <cell r="B3922" t="str">
            <v>Fabricação de tetrápode de 80 kN - concreto fck = 20 MPa - areia e brita comerciais</v>
          </cell>
          <cell r="C3922" t="str">
            <v>un</v>
          </cell>
          <cell r="D3922"/>
        </row>
        <row r="3923">
          <cell r="A3923">
            <v>3606560</v>
          </cell>
          <cell r="B3923" t="str">
            <v>Fabricação de tetrápode de 90 kN - concreto fck = 20 MPa - areia e brita comerciais</v>
          </cell>
          <cell r="C3923" t="str">
            <v>un</v>
          </cell>
          <cell r="D3923"/>
        </row>
        <row r="3924">
          <cell r="A3924">
            <v>3606561</v>
          </cell>
          <cell r="B3924" t="str">
            <v>Fabricação de tetrápode de 100 kN - concreto fck = 20 MPa - areia e brita comerciais</v>
          </cell>
          <cell r="C3924" t="str">
            <v>un</v>
          </cell>
          <cell r="D3924"/>
        </row>
        <row r="3925">
          <cell r="A3925">
            <v>3606562</v>
          </cell>
          <cell r="B3925" t="str">
            <v>Fabricação de tetrápode de 110 kN - concreto fck = 20 MPa - areia e brita comerciais</v>
          </cell>
          <cell r="C3925" t="str">
            <v>un</v>
          </cell>
          <cell r="D3925"/>
        </row>
        <row r="3926">
          <cell r="A3926">
            <v>3606563</v>
          </cell>
          <cell r="B3926" t="str">
            <v>Fabricação de tetrápode de 120 kN - concreto fck = 20 MPa - areia e brita comerciais</v>
          </cell>
          <cell r="C3926" t="str">
            <v>un</v>
          </cell>
          <cell r="D3926"/>
        </row>
        <row r="3927">
          <cell r="A3927">
            <v>3606564</v>
          </cell>
          <cell r="B3927" t="str">
            <v>Fabricação de Xbloc de 80 kN - concreto fck = 20 MPa - areia extraída e brita produzida</v>
          </cell>
          <cell r="C3927" t="str">
            <v>un</v>
          </cell>
          <cell r="D3927"/>
        </row>
        <row r="3928">
          <cell r="A3928">
            <v>3606565</v>
          </cell>
          <cell r="B3928" t="str">
            <v>Fabricação de Xbloc de 90 kN - concreto fck = 20 MPa - areia extraída e brita produzida</v>
          </cell>
          <cell r="C3928" t="str">
            <v>un</v>
          </cell>
          <cell r="D3928"/>
        </row>
        <row r="3929">
          <cell r="A3929">
            <v>3606566</v>
          </cell>
          <cell r="B3929" t="str">
            <v>Fabricação de Xbloc de 100 kN - concreto fck = 20 MPa - areia extraída e brita produzida</v>
          </cell>
          <cell r="C3929" t="str">
            <v>un</v>
          </cell>
          <cell r="D3929"/>
        </row>
        <row r="3930">
          <cell r="A3930">
            <v>3606567</v>
          </cell>
          <cell r="B3930" t="str">
            <v>Fabricação de Xbloc de 110 kN - concreto fck = 20 MPa - areia extraída e brita produzida</v>
          </cell>
          <cell r="C3930" t="str">
            <v>un</v>
          </cell>
          <cell r="D3930"/>
        </row>
        <row r="3931">
          <cell r="A3931">
            <v>3606568</v>
          </cell>
          <cell r="B3931" t="str">
            <v>Fabricação de Xbloc de 120 kN - concreto fck = 20 MPa - areia extraída e brita produzida</v>
          </cell>
          <cell r="C3931" t="str">
            <v>un</v>
          </cell>
          <cell r="D3931"/>
        </row>
        <row r="3932">
          <cell r="A3932">
            <v>3606569</v>
          </cell>
          <cell r="B3932" t="str">
            <v>Fabricação de Xbloc de 80 kN - concreto fck = 20 MPa - areia e brita comerciais</v>
          </cell>
          <cell r="C3932" t="str">
            <v>un</v>
          </cell>
          <cell r="D3932"/>
        </row>
        <row r="3933">
          <cell r="A3933">
            <v>3606570</v>
          </cell>
          <cell r="B3933" t="str">
            <v>Fabricação de Xbloc de 90 kN - concreto fck = 20 MPa - areia e brita comerciais</v>
          </cell>
          <cell r="C3933" t="str">
            <v>un</v>
          </cell>
          <cell r="D3933"/>
        </row>
        <row r="3934">
          <cell r="A3934">
            <v>3606571</v>
          </cell>
          <cell r="B3934" t="str">
            <v>Fabricação de Xbloc de 100 kN - concreto fck = 20 MPa - areia e brita comerciais</v>
          </cell>
          <cell r="C3934" t="str">
            <v>un</v>
          </cell>
          <cell r="D3934"/>
        </row>
        <row r="3935">
          <cell r="A3935">
            <v>3606572</v>
          </cell>
          <cell r="B3935" t="str">
            <v>Fabricação de Xbloc de 110 kN - concreto fck = 20 MPa - areia e brita comerciais</v>
          </cell>
          <cell r="C3935" t="str">
            <v>un</v>
          </cell>
          <cell r="D3935"/>
        </row>
        <row r="3936">
          <cell r="A3936">
            <v>3606573</v>
          </cell>
          <cell r="B3936" t="str">
            <v>Fabricação de Xbloc de 120 kN - concreto fck = 20 MPa - areia e brita comerciais</v>
          </cell>
          <cell r="C3936" t="str">
            <v>un</v>
          </cell>
          <cell r="D3936"/>
        </row>
        <row r="3937">
          <cell r="A3937">
            <v>3606574</v>
          </cell>
          <cell r="B3937" t="str">
            <v>Seleção de material pétreo para o núcleo</v>
          </cell>
          <cell r="C3937" t="str">
            <v>m³</v>
          </cell>
          <cell r="D3937"/>
        </row>
        <row r="3938">
          <cell r="A3938">
            <v>3606575</v>
          </cell>
          <cell r="B3938" t="str">
            <v>Seleção de material pétreo para a carapaça e sub-carapaça</v>
          </cell>
          <cell r="C3938" t="str">
            <v>m³</v>
          </cell>
          <cell r="D3938"/>
        </row>
        <row r="3939">
          <cell r="A3939">
            <v>3606577</v>
          </cell>
          <cell r="B3939" t="str">
            <v>Lançamento de material pétreo para o núcleo e sub-carapaça</v>
          </cell>
          <cell r="C3939" t="str">
            <v>m³</v>
          </cell>
          <cell r="D3939"/>
        </row>
        <row r="3940">
          <cell r="A3940">
            <v>3606578</v>
          </cell>
          <cell r="B3940" t="str">
            <v>Lançamento de blocos artificias de concreto</v>
          </cell>
          <cell r="C3940" t="str">
            <v>un</v>
          </cell>
          <cell r="D3940"/>
        </row>
        <row r="3941">
          <cell r="A3941">
            <v>3606579</v>
          </cell>
          <cell r="B3941" t="str">
            <v>Carga, descarga e transporte de material pétreo para molhes com o uso de batelões e escavadeira hidráulica - DMT até 0,20 mn</v>
          </cell>
          <cell r="C3941" t="str">
            <v>m³</v>
          </cell>
          <cell r="D3941"/>
        </row>
        <row r="3942">
          <cell r="A3942">
            <v>3606580</v>
          </cell>
          <cell r="B3942" t="str">
            <v>Carga, descarga e transporte de material pétreo para molhes com o uso de batelões e escavadeira hidráulica - DMT de 0,20 a 0,40 mn</v>
          </cell>
          <cell r="C3942" t="str">
            <v>m³</v>
          </cell>
          <cell r="D3942"/>
        </row>
        <row r="3943">
          <cell r="A3943">
            <v>3606581</v>
          </cell>
          <cell r="B3943" t="str">
            <v>Carga, descarga e transporte de material pétreo para molhes com o uso de batelões e escavadeira hidráulica - DMT de 0,40 a 0,60 mn</v>
          </cell>
          <cell r="C3943" t="str">
            <v>m³</v>
          </cell>
          <cell r="D3943"/>
        </row>
        <row r="3944">
          <cell r="A3944">
            <v>3606582</v>
          </cell>
          <cell r="B3944" t="str">
            <v>Carga, descarga e transporte de material pétreo para molhes com o uso de batelões e escavadeira hidráulica - DMT de 0,60 a 0,80 mn</v>
          </cell>
          <cell r="C3944" t="str">
            <v>m³</v>
          </cell>
          <cell r="D3944"/>
        </row>
        <row r="3945">
          <cell r="A3945">
            <v>3606583</v>
          </cell>
          <cell r="B3945" t="str">
            <v>Carga, descarga e transporte de material pétreo para molhes com o uso de batelões e escavadeira hidráulica - DMT de 0,80 a 1,00 mn</v>
          </cell>
          <cell r="C3945" t="str">
            <v>m³</v>
          </cell>
          <cell r="D3945"/>
        </row>
        <row r="3946">
          <cell r="A3946">
            <v>3606584</v>
          </cell>
          <cell r="B3946" t="str">
            <v>Carga, descarga e transporte de material pétreo para molhes com o uso de batelões e escavadeira hidráulica - DMT de 1,00 a 1,20 mn</v>
          </cell>
          <cell r="C3946" t="str">
            <v>m³</v>
          </cell>
          <cell r="D3946"/>
        </row>
        <row r="3947">
          <cell r="A3947">
            <v>3606585</v>
          </cell>
          <cell r="B3947" t="str">
            <v>Carga, descarga e transporte de material pétreo para molhes com o uso de batelões e escavadeira hidráulica - DMT de 1,20 a 1,40 mn</v>
          </cell>
          <cell r="C3947" t="str">
            <v>m³</v>
          </cell>
          <cell r="D3947"/>
        </row>
        <row r="3948">
          <cell r="A3948">
            <v>3606586</v>
          </cell>
          <cell r="B3948" t="str">
            <v>Carga, descarga e transporte de material pétreo para molhes com o uso de batelões e escavadeira hidráulica - DMT de 1,40 a 1,60 mn</v>
          </cell>
          <cell r="C3948" t="str">
            <v>m³</v>
          </cell>
          <cell r="D3948"/>
        </row>
        <row r="3949">
          <cell r="A3949">
            <v>3606587</v>
          </cell>
          <cell r="B3949" t="str">
            <v>Carga, descarga e transporte de material pétreo para molhes com o uso de batelões e escavadeira hidráulica - DMT de 1,60 a 1,80 mn</v>
          </cell>
          <cell r="C3949" t="str">
            <v>m³</v>
          </cell>
          <cell r="D3949"/>
        </row>
        <row r="3950">
          <cell r="A3950">
            <v>3606588</v>
          </cell>
          <cell r="B3950" t="str">
            <v>Carga, descarga e transporte de material pétreo para molhes com o uso de batelões e escavadeira hidráulica - DMT de 1,80 a 2,00 mn</v>
          </cell>
          <cell r="C3950" t="str">
            <v>m³</v>
          </cell>
          <cell r="D3950"/>
        </row>
        <row r="3951">
          <cell r="A3951">
            <v>3606589</v>
          </cell>
          <cell r="B3951" t="str">
            <v>Carga, descarga e transporte de material pétreo para molhes com o uso de batelões e escavadeira hidráulica - DMT de 2,00 mn</v>
          </cell>
          <cell r="C3951" t="str">
            <v>m³</v>
          </cell>
          <cell r="D3951"/>
        </row>
        <row r="3952">
          <cell r="A3952">
            <v>3606590</v>
          </cell>
          <cell r="B3952" t="str">
            <v>Transporte de material pétreo para molhe com a utilização de batelões</v>
          </cell>
          <cell r="C3952" t="str">
            <v>m³mn</v>
          </cell>
          <cell r="D3952"/>
        </row>
        <row r="3953">
          <cell r="A3953">
            <v>3606591</v>
          </cell>
          <cell r="B3953" t="str">
            <v>Carga e descarga de blocos artificiais de concreto com 80 a 90 kN em molhe com cavalo mecânico</v>
          </cell>
          <cell r="C3953" t="str">
            <v>un</v>
          </cell>
          <cell r="D3953"/>
        </row>
        <row r="3954">
          <cell r="A3954">
            <v>3606592</v>
          </cell>
          <cell r="B3954" t="str">
            <v>Carga e descarga de blocos artificiais de concreto com 100 a 120 kN em molhe com cavalo mecânico</v>
          </cell>
          <cell r="C3954" t="str">
            <v>un</v>
          </cell>
          <cell r="D3954"/>
        </row>
        <row r="3955">
          <cell r="A3955">
            <v>3606594</v>
          </cell>
          <cell r="B3955" t="str">
            <v>Transporte de blocos artificiais de concreto com 80 a 90 kN para a execução de molhe - com cavalo mecânico - caminho de serviço em leito natural</v>
          </cell>
          <cell r="C3955" t="str">
            <v>unkm</v>
          </cell>
          <cell r="D3955"/>
        </row>
        <row r="3956">
          <cell r="A3956">
            <v>3606595</v>
          </cell>
          <cell r="B3956" t="str">
            <v>Transporte de blocos artificiais de concreto com 80 a 90 kN para a execução de molhe - com cavalo mecânico - caminho de serviço em revestimento primário</v>
          </cell>
          <cell r="C3956" t="str">
            <v>unkm</v>
          </cell>
          <cell r="D3956"/>
        </row>
        <row r="3957">
          <cell r="A3957">
            <v>3606596</v>
          </cell>
          <cell r="B3957" t="str">
            <v>Transporte de blocos artificiais de concreto com 80 a 90 kN para a execução de molhe - com cavalo mecânico - caminho de serviço pavimentado</v>
          </cell>
          <cell r="C3957" t="str">
            <v>unkm</v>
          </cell>
          <cell r="D3957"/>
        </row>
        <row r="3958">
          <cell r="A3958">
            <v>3606597</v>
          </cell>
          <cell r="B3958" t="str">
            <v>Transporte de blocos artificiais de concreto com 100 a 120 kN para a execução de molhe - com cavalo mecânico - caminho de serviço em leito natural</v>
          </cell>
          <cell r="C3958" t="str">
            <v>unkm</v>
          </cell>
          <cell r="D3958"/>
        </row>
        <row r="3959">
          <cell r="A3959">
            <v>3606598</v>
          </cell>
          <cell r="B3959" t="str">
            <v>Transporte de blocos artificiais de concreto com 100 a 120 kN para a execução de molhe - com cavalo mecânico - caminho de serviço em revestimento primário</v>
          </cell>
          <cell r="C3959" t="str">
            <v>unkm</v>
          </cell>
          <cell r="D3959"/>
        </row>
        <row r="3960">
          <cell r="A3960">
            <v>3606599</v>
          </cell>
          <cell r="B3960" t="str">
            <v>Transporte de blocos artificiais de concreto com 100 a 120 kN para a execução de molhe - com cavalo mecânico - caminho de serviço pavimentado</v>
          </cell>
          <cell r="C3960" t="str">
            <v>unkm</v>
          </cell>
          <cell r="D3960"/>
        </row>
        <row r="3961">
          <cell r="A3961">
            <v>3713600</v>
          </cell>
          <cell r="B3961" t="str">
            <v>Defensa maleável simples - fornecimento e implantação</v>
          </cell>
          <cell r="C3961" t="str">
            <v>m</v>
          </cell>
          <cell r="D3961" t="str">
            <v>DNER-ES 144/85</v>
          </cell>
        </row>
        <row r="3962">
          <cell r="A3962">
            <v>3713601</v>
          </cell>
          <cell r="B3962" t="str">
            <v>Ancoragem de defensa maleável simples - fornecimento e implantação</v>
          </cell>
          <cell r="C3962" t="str">
            <v>m</v>
          </cell>
          <cell r="D3962" t="str">
            <v>DNER-ES 144/85</v>
          </cell>
        </row>
        <row r="3963">
          <cell r="A3963">
            <v>3713602</v>
          </cell>
          <cell r="B3963" t="str">
            <v>Defensa maleável dupla - fornecimento e implantação</v>
          </cell>
          <cell r="C3963" t="str">
            <v>m</v>
          </cell>
          <cell r="D3963" t="str">
            <v>DNER-ES 144/85</v>
          </cell>
        </row>
        <row r="3964">
          <cell r="A3964">
            <v>3713603</v>
          </cell>
          <cell r="B3964" t="str">
            <v>Ancoragem de defensa maleável dupla - fornecimento e implantação</v>
          </cell>
          <cell r="C3964" t="str">
            <v>m</v>
          </cell>
          <cell r="D3964" t="str">
            <v>DNER-ES 144/85</v>
          </cell>
        </row>
        <row r="3965">
          <cell r="A3965">
            <v>3713604</v>
          </cell>
          <cell r="B3965" t="str">
            <v>Defensa semi-maleável simples - fornecimento e implantação</v>
          </cell>
          <cell r="C3965" t="str">
            <v>m</v>
          </cell>
          <cell r="D3965" t="str">
            <v>DNER-ES 144/85</v>
          </cell>
        </row>
        <row r="3966">
          <cell r="A3966">
            <v>3713605</v>
          </cell>
          <cell r="B3966" t="str">
            <v>Ancoragem de defensa semi-maleável simples - fornecimento e implantação</v>
          </cell>
          <cell r="C3966" t="str">
            <v>m</v>
          </cell>
          <cell r="D3966" t="str">
            <v>DNER-ES 144/85</v>
          </cell>
        </row>
        <row r="3967">
          <cell r="A3967">
            <v>3713606</v>
          </cell>
          <cell r="B3967" t="str">
            <v>Defensa semi-maleável dupla - fornecimento e implantação</v>
          </cell>
          <cell r="C3967" t="str">
            <v>m</v>
          </cell>
          <cell r="D3967" t="str">
            <v>DNER-ES 144/85</v>
          </cell>
        </row>
        <row r="3968">
          <cell r="A3968">
            <v>3713607</v>
          </cell>
          <cell r="B3968" t="str">
            <v>Ancoragem de defensa semi-maleável dupla - fornecimento e implantação</v>
          </cell>
          <cell r="C3968" t="str">
            <v>m</v>
          </cell>
          <cell r="D3968" t="str">
            <v>DNER-ES 144/85</v>
          </cell>
        </row>
        <row r="3969">
          <cell r="A3969">
            <v>3713608</v>
          </cell>
          <cell r="B3969" t="str">
            <v>Cerca com 4 fios de arame farpado e mourão de madeira a cada 2,5 m e esticador a cada 50 m</v>
          </cell>
          <cell r="C3969" t="str">
            <v>m</v>
          </cell>
          <cell r="D3969" t="str">
            <v>DNIT 099/2009-ES</v>
          </cell>
        </row>
        <row r="3970">
          <cell r="A3970">
            <v>3713609</v>
          </cell>
          <cell r="B3970" t="str">
            <v>Cerca com 4 fios de arame farpado e mourão de concreto de seção quadrada de 11 cm a cada 2,5 m e esticador de 15 cm a cada 50 m - areia extraída e brita produzida</v>
          </cell>
          <cell r="C3970" t="str">
            <v>m</v>
          </cell>
          <cell r="D3970" t="str">
            <v>DNIT 099/2009-ES</v>
          </cell>
        </row>
        <row r="3971">
          <cell r="A3971">
            <v>3713610</v>
          </cell>
          <cell r="B3971" t="str">
            <v>Cerca com 4 fios de arame farpado e mourão de concreto de seção quadrada de 11 cm a cada 2,5 m e esticador de 15 cm a cada 50 m - areia e brita comerciais</v>
          </cell>
          <cell r="C3971" t="str">
            <v>m</v>
          </cell>
          <cell r="D3971" t="str">
            <v>DNIT 099/2009-ES</v>
          </cell>
        </row>
        <row r="3972">
          <cell r="A3972">
            <v>3713611</v>
          </cell>
          <cell r="B3972" t="str">
            <v>Cerca com 4 fios de arame farpado e mourão de concreto de seção triangular de 11 cm a cada 2,5 m e esticador de 15 cm a cada 50 m - areia extraída e brita produzida</v>
          </cell>
          <cell r="C3972" t="str">
            <v>m</v>
          </cell>
          <cell r="D3972" t="str">
            <v>DNIT 099/2009-ES</v>
          </cell>
        </row>
        <row r="3973">
          <cell r="A3973">
            <v>3713612</v>
          </cell>
          <cell r="B3973" t="str">
            <v>Cerca com 4 fios de arame farpado e mourão de concreto de seção triangular de 11 cm a cada 2,5 m e esticador de 15 cm a cada 50 m - areia e brita comerciais</v>
          </cell>
          <cell r="C3973" t="str">
            <v>m</v>
          </cell>
          <cell r="D3973" t="str">
            <v>DNIT 099/2009-ES</v>
          </cell>
        </row>
        <row r="3974">
          <cell r="A3974">
            <v>3713613</v>
          </cell>
          <cell r="B3974" t="str">
            <v>Cerca com 4 fios de arame liso galvanizado e mourão de madeira a cada 2,5 m e esticador a cada 50 m</v>
          </cell>
          <cell r="C3974" t="str">
            <v>m</v>
          </cell>
          <cell r="D3974"/>
        </row>
        <row r="3975">
          <cell r="A3975">
            <v>3713617</v>
          </cell>
          <cell r="B3975" t="str">
            <v>Barreira simples de concreto, não armada, moldada no local (perfil New Jersey) - H = 810 + 100 mm</v>
          </cell>
          <cell r="C3975" t="str">
            <v>m</v>
          </cell>
          <cell r="D3975" t="str">
            <v>DNIT 088/2006-ES</v>
          </cell>
        </row>
        <row r="3976">
          <cell r="A3976">
            <v>3713619</v>
          </cell>
          <cell r="B3976" t="str">
            <v>Barreira dupla de concreto, não armada, moldada no local (perfil New Jersey) - H = 810 + 100 mm</v>
          </cell>
          <cell r="C3976" t="str">
            <v>m</v>
          </cell>
          <cell r="D3976" t="str">
            <v>DNIT 088/2006-ES</v>
          </cell>
        </row>
        <row r="3977">
          <cell r="A3977">
            <v>3713621</v>
          </cell>
          <cell r="B3977" t="str">
            <v>Barreira simples de concreto, armada, moldada no local (perfil New Jersey) - H = 810 + 100 mm</v>
          </cell>
          <cell r="C3977" t="str">
            <v>m</v>
          </cell>
          <cell r="D3977" t="str">
            <v>DNIT 088/2006-ES</v>
          </cell>
        </row>
        <row r="3978">
          <cell r="A3978">
            <v>3713623</v>
          </cell>
          <cell r="B3978" t="str">
            <v>Barreira dupla de concreto, armada, moldada no local (perfil New Jersey) - H = 810 + 100 mm</v>
          </cell>
          <cell r="C3978" t="str">
            <v>m</v>
          </cell>
          <cell r="D3978" t="str">
            <v>DNIT 088/2006-ES</v>
          </cell>
        </row>
        <row r="3979">
          <cell r="A3979">
            <v>3713689</v>
          </cell>
          <cell r="B3979" t="str">
            <v>Terminal aéreo de defensa metálica - tipo A - fornecimento e implantação</v>
          </cell>
          <cell r="C3979" t="str">
            <v>un</v>
          </cell>
          <cell r="D3979" t="str">
            <v>DNER-ES 144/85</v>
          </cell>
        </row>
        <row r="3980">
          <cell r="A3980">
            <v>3713690</v>
          </cell>
          <cell r="B3980" t="str">
            <v>Terminal de ancoragem de defensa metálica em barreira New Jersey - fornecimento e implantação</v>
          </cell>
          <cell r="C3980" t="str">
            <v>un</v>
          </cell>
          <cell r="D3980" t="str">
            <v>DNER-ES 144/85</v>
          </cell>
        </row>
        <row r="3981">
          <cell r="A3981">
            <v>3713691</v>
          </cell>
          <cell r="B3981" t="str">
            <v>Fornecimento e implantação de amortecedor retrátil (v&lt;100 km/h) tipo TAU II paralelo - fixado em barreira de concreto, com largura de âncora traseira de até 700 mm</v>
          </cell>
          <cell r="C3981" t="str">
            <v>un</v>
          </cell>
          <cell r="D3981" t="str">
            <v>DNIT 088/2006-ES</v>
          </cell>
        </row>
        <row r="3982">
          <cell r="A3982">
            <v>3713692</v>
          </cell>
          <cell r="B3982" t="str">
            <v>Fornecimento e implantação de amortecedor retrátil (v&lt;100 km/h) tipo TAU II combinado - fixado em barreira de concreto, com largura de âncora traseira de 900 mm</v>
          </cell>
          <cell r="C3982" t="str">
            <v>un</v>
          </cell>
          <cell r="D3982" t="str">
            <v>DNIT 088/2006-ES</v>
          </cell>
        </row>
        <row r="3983">
          <cell r="A3983">
            <v>3713693</v>
          </cell>
          <cell r="B3983" t="str">
            <v>Fornecimento e implantação de amortecedor retrátil (v&lt;100 km/h) tipo TAU II combinado - fixado em barreira de concreto, com largura de âncora traseira de 1.060 mm</v>
          </cell>
          <cell r="C3983" t="str">
            <v>un</v>
          </cell>
          <cell r="D3983" t="str">
            <v>DNIT 088/2006-ES</v>
          </cell>
        </row>
        <row r="3984">
          <cell r="A3984">
            <v>3713694</v>
          </cell>
          <cell r="B3984" t="str">
            <v>Fornecimento e implantação de amortecedor retrátil (v&lt;100 km/h) tipo TAU II combinado - fixado em barreira de concreto, com largura de âncora traseira de 1.220 mm</v>
          </cell>
          <cell r="C3984" t="str">
            <v>un</v>
          </cell>
          <cell r="D3984" t="str">
            <v>DNIT 088/2006-ES</v>
          </cell>
        </row>
        <row r="3985">
          <cell r="A3985">
            <v>3713695</v>
          </cell>
          <cell r="B3985" t="str">
            <v>Fornecimento e implantação de amortecedor retrátil (v&lt;100 km/h) tipo TAU II combinado - fixado em barreira de concreto, com largura de âncora traseira de 1.370 mm</v>
          </cell>
          <cell r="C3985" t="str">
            <v>un</v>
          </cell>
          <cell r="D3985" t="str">
            <v>DNIT 088/2006-ES</v>
          </cell>
        </row>
        <row r="3986">
          <cell r="A3986">
            <v>3713696</v>
          </cell>
          <cell r="B3986" t="str">
            <v>Fornecimento e implantação de amortecedor retrátil (v&lt;100 km/h) tipo TAU II combinado - fixado em barreira de concreto, com largura de âncora traseira de 1.520 mm</v>
          </cell>
          <cell r="C3986" t="str">
            <v>un</v>
          </cell>
          <cell r="D3986" t="str">
            <v>DNIT 088/2006-ES</v>
          </cell>
        </row>
        <row r="3987">
          <cell r="A3987">
            <v>3713697</v>
          </cell>
          <cell r="B3987" t="str">
            <v>Fornecimento e implantação de amortecedor retrátil (v&lt;100 km/h) tipo TAU II afunilado - fixado em barreira de concreto, com largura de âncora traseira de 1.680 mm</v>
          </cell>
          <cell r="C3987" t="str">
            <v>un</v>
          </cell>
          <cell r="D3987" t="str">
            <v>DNIT 088/2006-ES</v>
          </cell>
        </row>
        <row r="3988">
          <cell r="A3988">
            <v>3713698</v>
          </cell>
          <cell r="B3988" t="str">
            <v>Fornecimento e implantação de amortecedor retrátil (v&lt;100 km/h) tipo TAU II afunilado - fixado em barreira de concreto, com largura de âncora traseira de 1.830 mm</v>
          </cell>
          <cell r="C3988" t="str">
            <v>un</v>
          </cell>
          <cell r="D3988" t="str">
            <v>DNIT 088/2006-ES</v>
          </cell>
        </row>
        <row r="3989">
          <cell r="A3989">
            <v>3713699</v>
          </cell>
          <cell r="B3989" t="str">
            <v>Fornecimento e implantação de amortecedor retrátil (v&lt;100 km/h) tipo TAU II afunilado - fixado em barreira de concreto, com largura de âncora traseira de 1.980 mm</v>
          </cell>
          <cell r="C3989" t="str">
            <v>un</v>
          </cell>
          <cell r="D3989" t="str">
            <v>DNIT 088/2006-ES</v>
          </cell>
        </row>
        <row r="3990">
          <cell r="A3990">
            <v>3713700</v>
          </cell>
          <cell r="B3990" t="str">
            <v>Fornecimento e implantação de amortecedor retrátil (v&lt;100 km/h) tipo TAU II afunilado - fixado em barreira de concreto, com largura de âncora traseira de 2.130 mm</v>
          </cell>
          <cell r="C3990" t="str">
            <v>un</v>
          </cell>
          <cell r="D3990" t="str">
            <v>DNIT 088/2006-ES</v>
          </cell>
        </row>
        <row r="3991">
          <cell r="A3991">
            <v>3713701</v>
          </cell>
          <cell r="B3991" t="str">
            <v>Fornecimento e implantação de amortecedor retrátil (v&lt;100 km/h) tipo TAU II afunilado - fixado em barreira de concreto, com largura de âncora traseira de 2.290 mm</v>
          </cell>
          <cell r="C3991" t="str">
            <v>un</v>
          </cell>
          <cell r="D3991" t="str">
            <v>DNIT 088/2006-ES</v>
          </cell>
        </row>
        <row r="3992">
          <cell r="A3992">
            <v>3713702</v>
          </cell>
          <cell r="B3992" t="str">
            <v>Fornecimento e implantação de amortecedor retrátil (v&lt;100 km/h) tipo TAU II afunilado - fixado em barreira de concreto, com largura de âncora traseira de 2.440 mm</v>
          </cell>
          <cell r="C3992" t="str">
            <v>un</v>
          </cell>
          <cell r="D3992" t="str">
            <v>DNIT 088/2006-ES</v>
          </cell>
        </row>
        <row r="3993">
          <cell r="A3993">
            <v>3713703</v>
          </cell>
          <cell r="B3993" t="str">
            <v>Cartucho de absorção de energia tipo A - fornecimento e reposicionamento do amortecedor retrátil</v>
          </cell>
          <cell r="C3993" t="str">
            <v>un</v>
          </cell>
          <cell r="D3993" t="str">
            <v>DNIT 088/2006-ES</v>
          </cell>
        </row>
        <row r="3994">
          <cell r="A3994">
            <v>3713704</v>
          </cell>
          <cell r="B3994" t="str">
            <v>Cartucho de absorção de energia tipo B - fornecimento e reposicionamento do amortecedor retrátil</v>
          </cell>
          <cell r="C3994" t="str">
            <v>un</v>
          </cell>
          <cell r="D3994" t="str">
            <v>DNIT 088/2006-ES</v>
          </cell>
        </row>
        <row r="3995">
          <cell r="A3995">
            <v>3713705</v>
          </cell>
          <cell r="B3995" t="str">
            <v>Remoção de defensa metálica</v>
          </cell>
          <cell r="C3995" t="str">
            <v>m</v>
          </cell>
          <cell r="D3995" t="str">
            <v>DNIT 088/2006-ES</v>
          </cell>
        </row>
        <row r="3996">
          <cell r="A3996">
            <v>3713822</v>
          </cell>
          <cell r="B3996" t="str">
            <v>Confecção de barreira dupla de concreto, armada, pré-moldada (perfil New Jersey) - L &gt; 3,00 m e 810 ≤ H ≤ 1.070 mm</v>
          </cell>
          <cell r="C3996" t="str">
            <v>m</v>
          </cell>
          <cell r="D3996" t="str">
            <v>DNER-ES 144/85</v>
          </cell>
        </row>
        <row r="3997">
          <cell r="A3997">
            <v>3713823</v>
          </cell>
          <cell r="B3997" t="str">
            <v>Confecção de barreira simples de concreto, armada, pré-moldada (perfil New Jersey) - L &gt; 3,00 m e 810 ≤ H ≥ 1.070 mm</v>
          </cell>
          <cell r="C3997" t="str">
            <v>m</v>
          </cell>
          <cell r="D3997" t="str">
            <v>DNER-ES 144/85</v>
          </cell>
        </row>
        <row r="3998">
          <cell r="A3998">
            <v>3713824</v>
          </cell>
          <cell r="B3998" t="str">
            <v>Confecção de barreira dupla de concreto, armada, pré-moldada (perfil New Jersey) - L = 3,82 m e H = 810 mm</v>
          </cell>
          <cell r="C3998" t="str">
            <v>m</v>
          </cell>
          <cell r="D3998" t="str">
            <v>DNER-ES 144/85</v>
          </cell>
        </row>
        <row r="3999">
          <cell r="A3999">
            <v>3713826</v>
          </cell>
          <cell r="B3999" t="str">
            <v>Barreira simples de concreto, não armada, moldada no local, com extrusora (perfil New Jersey) - H = 810 + 100 mm</v>
          </cell>
          <cell r="C3999" t="str">
            <v>m</v>
          </cell>
          <cell r="D3999" t="str">
            <v>DNER-ES 144/85</v>
          </cell>
        </row>
        <row r="4000">
          <cell r="A4000">
            <v>3713827</v>
          </cell>
          <cell r="B4000" t="str">
            <v>Barreira dupla de concreto, não armada, moldada no local, com extrusora (perfil New Jersey) - H = 810 + 100 mm</v>
          </cell>
          <cell r="C4000" t="str">
            <v>m</v>
          </cell>
          <cell r="D4000" t="str">
            <v>DNER-ES 144/85</v>
          </cell>
        </row>
        <row r="4001">
          <cell r="A4001">
            <v>3713828</v>
          </cell>
          <cell r="B4001" t="str">
            <v>Barreira dupla de concreto, armada, pré-moldada (perfil New Jersey) - L = 3,82 m e H = 810 mm</v>
          </cell>
          <cell r="C4001" t="str">
            <v>m</v>
          </cell>
          <cell r="D4001" t="str">
            <v>DNER-ES 144/85</v>
          </cell>
        </row>
        <row r="4002">
          <cell r="A4002">
            <v>3713873</v>
          </cell>
          <cell r="B4002" t="str">
            <v>Módulo de transição de defensa metálica para barreira rígida - fornecimento e implantação</v>
          </cell>
          <cell r="C4002" t="str">
            <v>un</v>
          </cell>
          <cell r="D4002" t="str">
            <v>DNER-ES 144/85</v>
          </cell>
        </row>
        <row r="4003">
          <cell r="A4003">
            <v>3719529</v>
          </cell>
          <cell r="B4003" t="str">
            <v>Barreira simples de concreto, armada, pré-moldada (perfil New Jersey) - L &gt; 3,00 m e 810 ≤ H ≥ 1.070 mm</v>
          </cell>
          <cell r="C4003" t="str">
            <v>m</v>
          </cell>
          <cell r="D4003" t="str">
            <v>DNER-ES 144/85</v>
          </cell>
        </row>
        <row r="4004">
          <cell r="A4004">
            <v>3719530</v>
          </cell>
          <cell r="B4004" t="str">
            <v>Barreira dupla de concreto, armada, pré-moldada (perfil New Jersey) - L &gt; 3,00 m e 810 ≤ H ≤ 1.070 mm</v>
          </cell>
          <cell r="C4004" t="str">
            <v>m</v>
          </cell>
          <cell r="D4004" t="str">
            <v>DNER-ES 144/85</v>
          </cell>
        </row>
        <row r="4005">
          <cell r="A4005">
            <v>3806402</v>
          </cell>
          <cell r="B4005" t="str">
            <v>Limpeza em superficie de concreto com jateamento d'água sob pressão</v>
          </cell>
          <cell r="C4005" t="str">
            <v>m²</v>
          </cell>
          <cell r="D4005" t="str">
            <v>DNIT 080/2006-ES</v>
          </cell>
        </row>
        <row r="4006">
          <cell r="A4006">
            <v>3806403</v>
          </cell>
          <cell r="B4006" t="str">
            <v>Limpeza em superficie de concreto com jateamento multiabrasivo</v>
          </cell>
          <cell r="C4006" t="str">
            <v>m²</v>
          </cell>
          <cell r="D4006" t="str">
            <v>DNIT 080/2006-ES</v>
          </cell>
        </row>
        <row r="4007">
          <cell r="A4007">
            <v>3806404</v>
          </cell>
          <cell r="B4007" t="str">
            <v>Limpeza de material retido em fundações submersas de obras de arte especiais</v>
          </cell>
          <cell r="C4007" t="str">
            <v>m³</v>
          </cell>
          <cell r="D4007" t="str">
            <v>DNIT 080/2006-ES</v>
          </cell>
        </row>
        <row r="4008">
          <cell r="A4008">
            <v>3806405</v>
          </cell>
          <cell r="B4008" t="str">
            <v>Limpeza de aparelhos de apoio em obras de arte especiais</v>
          </cell>
          <cell r="C4008" t="str">
            <v>un</v>
          </cell>
          <cell r="D4008" t="str">
            <v>DNIT 080/2006-ES</v>
          </cell>
        </row>
        <row r="4009">
          <cell r="A4009">
            <v>3806406</v>
          </cell>
          <cell r="B4009" t="str">
            <v>Limpeza em junta de dilatação</v>
          </cell>
          <cell r="C4009" t="str">
            <v>m</v>
          </cell>
          <cell r="D4009" t="str">
            <v>DNIT 080/2006-ES</v>
          </cell>
        </row>
        <row r="4010">
          <cell r="A4010">
            <v>3806407</v>
          </cell>
          <cell r="B4010" t="str">
            <v>Pingadeira de elastômero perfil 40 x 40 mm com aba inclinada e fixada com adesivo estrutural e pinos - fornecimento e instalação</v>
          </cell>
          <cell r="C4010" t="str">
            <v>m</v>
          </cell>
          <cell r="D4010"/>
        </row>
        <row r="4011">
          <cell r="A4011">
            <v>3806408</v>
          </cell>
          <cell r="B4011" t="str">
            <v>Dreno de PVC D = 75 mm - fornecimento e instalação</v>
          </cell>
          <cell r="C4011" t="str">
            <v>m</v>
          </cell>
          <cell r="D4011"/>
        </row>
        <row r="4012">
          <cell r="A4012">
            <v>3806409</v>
          </cell>
          <cell r="B4012" t="str">
            <v>Substituição de junta de dilatação - fornecimento e instalação</v>
          </cell>
          <cell r="C4012" t="str">
            <v>m</v>
          </cell>
          <cell r="D4012" t="str">
            <v>DNIT 092/2006-ES</v>
          </cell>
        </row>
        <row r="4013">
          <cell r="A4013">
            <v>3806410</v>
          </cell>
          <cell r="B4013" t="str">
            <v>Plataforma de trabalho suspensa sob tabuleiro de pontes com treliças metálicas e tábuas - utilização de 100 vezes - confecção, instalação e retirada</v>
          </cell>
          <cell r="C4013" t="str">
            <v>m²</v>
          </cell>
          <cell r="D4013"/>
        </row>
        <row r="4014">
          <cell r="A4014">
            <v>3806411</v>
          </cell>
          <cell r="B4014" t="str">
            <v>Plataforma mecanizada de inspeção sob pontes com capacidade de 600 kg e comprimento da plataforma sob a ponte de 14 m</v>
          </cell>
          <cell r="C4014" t="str">
            <v>h</v>
          </cell>
          <cell r="D4014"/>
        </row>
        <row r="4015">
          <cell r="A4015">
            <v>3806412</v>
          </cell>
          <cell r="B4015" t="str">
            <v>Abertura de janela em estrutura de concreto existente para inspeção com espessura até 0,20 m e seção 0,49 m²</v>
          </cell>
          <cell r="C4015" t="str">
            <v>un</v>
          </cell>
          <cell r="D4015"/>
        </row>
        <row r="4016">
          <cell r="A4016">
            <v>3806413</v>
          </cell>
          <cell r="B4016" t="str">
            <v>Apicoamento mecanizado de concreto</v>
          </cell>
          <cell r="C4016" t="str">
            <v>m²</v>
          </cell>
          <cell r="D4016" t="str">
            <v>DNIT 080/2006-ES</v>
          </cell>
        </row>
        <row r="4017">
          <cell r="A4017">
            <v>3806414</v>
          </cell>
          <cell r="B4017" t="str">
            <v>Remoção de concreto com jateamento d'água sob muito alta pressão</v>
          </cell>
          <cell r="C4017" t="str">
            <v>m³</v>
          </cell>
          <cell r="D4017" t="str">
            <v>DNIT 080/2006-ES</v>
          </cell>
        </row>
        <row r="4018">
          <cell r="A4018">
            <v>3806415</v>
          </cell>
          <cell r="B4018" t="str">
            <v>Demolição controlada de concreto com martelete</v>
          </cell>
          <cell r="C4018" t="str">
            <v>m³</v>
          </cell>
          <cell r="D4018"/>
        </row>
        <row r="4019">
          <cell r="A4019">
            <v>3806416</v>
          </cell>
          <cell r="B4019" t="str">
            <v>Elevação de estruturas até 490 kN para substituição de aparelho de apoio com a utilização de macaco hidráulico</v>
          </cell>
          <cell r="C4019" t="str">
            <v>un</v>
          </cell>
          <cell r="D4019"/>
        </row>
        <row r="4020">
          <cell r="A4020">
            <v>3806417</v>
          </cell>
          <cell r="B4020" t="str">
            <v>Elevação de estruturas de 490 a 980 kN para substituição de aparelho de apoio com a utilização de macaco hidráulico</v>
          </cell>
          <cell r="C4020" t="str">
            <v>un</v>
          </cell>
          <cell r="D4020"/>
        </row>
        <row r="4021">
          <cell r="A4021">
            <v>3806418</v>
          </cell>
          <cell r="B4021" t="str">
            <v>Elevação de estruturas de 980 a 1.470 kN para substituição de aparelho de apoio com a utilização de macaco hidráulico</v>
          </cell>
          <cell r="C4021" t="str">
            <v>un</v>
          </cell>
          <cell r="D4021"/>
        </row>
        <row r="4022">
          <cell r="A4022">
            <v>3806419</v>
          </cell>
          <cell r="B4022" t="str">
            <v>Elevação de estruturas de 1.470 a 1.960 kN para substituição de aparelho de apoio com a utilização de macaco hidráulico</v>
          </cell>
          <cell r="C4022" t="str">
            <v>un</v>
          </cell>
          <cell r="D4022"/>
        </row>
        <row r="4023">
          <cell r="A4023">
            <v>3806420</v>
          </cell>
          <cell r="B4023" t="str">
            <v>Lançamento de viga pré-moldada de até 500 kN com utilização de guindaste</v>
          </cell>
          <cell r="C4023" t="str">
            <v>un</v>
          </cell>
          <cell r="D4023"/>
        </row>
        <row r="4024">
          <cell r="A4024">
            <v>3806421</v>
          </cell>
          <cell r="B4024" t="str">
            <v>Lançamento de viga pré-moldada de 500 a 750 kN com utilização de guindaste</v>
          </cell>
          <cell r="C4024" t="str">
            <v>un</v>
          </cell>
          <cell r="D4024"/>
        </row>
        <row r="4025">
          <cell r="A4025">
            <v>3806422</v>
          </cell>
          <cell r="B4025" t="str">
            <v>Lançamento de viga pré-moldada de 750 a 1.000 kN com utilização de guindaste</v>
          </cell>
          <cell r="C4025" t="str">
            <v>un</v>
          </cell>
          <cell r="D4025"/>
        </row>
        <row r="4026">
          <cell r="A4026">
            <v>3806423</v>
          </cell>
          <cell r="B4026" t="str">
            <v>Lançamento de viga pré-moldada de 1.000 a 1.250 kN com utilização de guindaste</v>
          </cell>
          <cell r="C4026" t="str">
            <v>un</v>
          </cell>
          <cell r="D4026"/>
        </row>
        <row r="4027">
          <cell r="A4027">
            <v>3806424</v>
          </cell>
          <cell r="B4027" t="str">
            <v>Lançamento de viga pré-moldada de 980 a 1.225 kN com utilização de treliça lançadeira e carrelone</v>
          </cell>
          <cell r="C4027" t="str">
            <v>un</v>
          </cell>
          <cell r="D4027"/>
        </row>
        <row r="4028">
          <cell r="A4028">
            <v>3806425</v>
          </cell>
          <cell r="B4028" t="str">
            <v>Lançamento de viga pré-moldada de 980 a 1.225 kN com utilização de treliça lançadeira</v>
          </cell>
          <cell r="C4028" t="str">
            <v>un</v>
          </cell>
          <cell r="D4028"/>
        </row>
        <row r="4029">
          <cell r="A4029">
            <v>3806426</v>
          </cell>
          <cell r="B4029" t="str">
            <v>Lançamento de pré-laje com utilização de guindauto</v>
          </cell>
          <cell r="C4029" t="str">
            <v>t</v>
          </cell>
          <cell r="D4029"/>
        </row>
        <row r="4030">
          <cell r="A4030">
            <v>3806427</v>
          </cell>
          <cell r="B4030" t="str">
            <v>Forma metálica para viga de concreto pré-moldada protendida para OAE - utilização de 20 vezes - confecção, instalação e</v>
          </cell>
          <cell r="C4030" t="str">
            <v>m²</v>
          </cell>
          <cell r="D4030" t="str">
            <v>DNIT 120/2009-ES</v>
          </cell>
        </row>
        <row r="4031">
          <cell r="A4031">
            <v>3806431</v>
          </cell>
          <cell r="B4031" t="str">
            <v>Placa de aço de apoio para protensão externa em reforço de viga de OAE - confecção e instalação</v>
          </cell>
          <cell r="C4031" t="str">
            <v>un</v>
          </cell>
          <cell r="D4031" t="str">
            <v>DNIT 119/2009-ES</v>
          </cell>
        </row>
        <row r="4032">
          <cell r="A4032">
            <v>3806432</v>
          </cell>
          <cell r="B4032" t="str">
            <v>Placa de aço de desvio para protensão externa em reforço de viga de OAE - confecção e instalação</v>
          </cell>
          <cell r="C4032" t="str">
            <v>un</v>
          </cell>
          <cell r="D4032" t="str">
            <v>DNIT 119/2009-ES</v>
          </cell>
        </row>
        <row r="4033">
          <cell r="A4033">
            <v>3807861</v>
          </cell>
          <cell r="B4033" t="str">
            <v>Chumbador para concreto D = 6,3 mm tipo tecbolt - fornecimento e instalação</v>
          </cell>
          <cell r="C4033" t="str">
            <v>un</v>
          </cell>
          <cell r="D4033"/>
        </row>
        <row r="4034">
          <cell r="A4034">
            <v>3807863</v>
          </cell>
          <cell r="B4034" t="str">
            <v>Chumbador para concreto D = 12,5 mm tipo tecbolt - fornecimento e instalação</v>
          </cell>
          <cell r="C4034" t="str">
            <v>un</v>
          </cell>
          <cell r="D4034"/>
        </row>
        <row r="4035">
          <cell r="A4035">
            <v>3807864</v>
          </cell>
          <cell r="B4035" t="str">
            <v>Chumbador para concreto D = 16 mm tipo tecbolt - fornecimento e instalação</v>
          </cell>
          <cell r="C4035" t="str">
            <v>un</v>
          </cell>
          <cell r="D4035"/>
        </row>
        <row r="4036">
          <cell r="A4036">
            <v>3807865</v>
          </cell>
          <cell r="B4036" t="str">
            <v>Chumbador para concreto D = 20 mm tipo tecbolt - fornecimento e instalação</v>
          </cell>
          <cell r="C4036" t="str">
            <v>un</v>
          </cell>
          <cell r="D4036"/>
        </row>
        <row r="4037">
          <cell r="A4037">
            <v>3808043</v>
          </cell>
          <cell r="B4037" t="str">
            <v>Pintura manual com nata de cimento - 3 demãos</v>
          </cell>
          <cell r="C4037" t="str">
            <v>m²</v>
          </cell>
          <cell r="D4037"/>
        </row>
        <row r="4038">
          <cell r="A4038">
            <v>3816137</v>
          </cell>
          <cell r="B4038" t="str">
            <v>Nicho de madeira para dispositivo de ancoragem de protensão - confecção e instalação</v>
          </cell>
          <cell r="C4038" t="str">
            <v>m²</v>
          </cell>
          <cell r="D4038" t="str">
            <v>DNIT 119/2009-ES</v>
          </cell>
        </row>
        <row r="4039">
          <cell r="A4039">
            <v>3816138</v>
          </cell>
          <cell r="B4039" t="str">
            <v>Gaiola metálica em cantoneira para contenção de cordoalha</v>
          </cell>
          <cell r="C4039" t="str">
            <v>kg</v>
          </cell>
          <cell r="D4039" t="str">
            <v>DNIT 119/2009-ES</v>
          </cell>
        </row>
        <row r="4040">
          <cell r="A4040">
            <v>3816196</v>
          </cell>
          <cell r="B4040" t="str">
            <v>Injeção de nata de cimento</v>
          </cell>
          <cell r="C4040" t="str">
            <v>l</v>
          </cell>
          <cell r="D4040"/>
        </row>
        <row r="4041">
          <cell r="A4041">
            <v>3816197</v>
          </cell>
          <cell r="B4041" t="str">
            <v>Plataforma de trabalho em madeira apoiada no solo - altura de até 6 m - utilização de 5 vezes - confecção, instalação e retirada</v>
          </cell>
          <cell r="C4041" t="str">
            <v>m³</v>
          </cell>
          <cell r="D4041"/>
        </row>
        <row r="4042">
          <cell r="A4042">
            <v>3909618</v>
          </cell>
          <cell r="B4042" t="str">
            <v>Alvenaria de blocos de concreto 20 x 20 x 40 cm com espessura de 20 cm - areia extraída</v>
          </cell>
          <cell r="C4042" t="str">
            <v>m²</v>
          </cell>
          <cell r="D4042" t="str">
            <v>DNER-ES 347/97</v>
          </cell>
        </row>
        <row r="4043">
          <cell r="A4043">
            <v>3909619</v>
          </cell>
          <cell r="B4043" t="str">
            <v>Alvenaria de blocos de concreto 20 x 20 x 40 cm com espessura de 20 cm - areia comercial</v>
          </cell>
          <cell r="C4043" t="str">
            <v>m²</v>
          </cell>
          <cell r="D4043" t="str">
            <v>DNER-ES 347/97</v>
          </cell>
        </row>
        <row r="4044">
          <cell r="A4044">
            <v>4011209</v>
          </cell>
          <cell r="B4044" t="str">
            <v>Regularização do subleito</v>
          </cell>
          <cell r="C4044" t="str">
            <v>m²</v>
          </cell>
          <cell r="D4044" t="str">
            <v>DNIT 137/2010-ES</v>
          </cell>
        </row>
        <row r="4045">
          <cell r="A4045">
            <v>4011210</v>
          </cell>
          <cell r="B4045" t="str">
            <v>Regularização do subleito com fresagem corte e controle automático de greide</v>
          </cell>
          <cell r="C4045" t="str">
            <v>m²</v>
          </cell>
          <cell r="D4045" t="str">
            <v>DNIT 137/2010-ES</v>
          </cell>
        </row>
        <row r="4046">
          <cell r="A4046">
            <v>4011211</v>
          </cell>
          <cell r="B4046" t="str">
            <v>Reforço do subleito com material de jazida</v>
          </cell>
          <cell r="C4046" t="str">
            <v>m³</v>
          </cell>
          <cell r="D4046" t="str">
            <v>DNIT 138/2010-ES</v>
          </cell>
        </row>
        <row r="4047">
          <cell r="A4047">
            <v>4011213</v>
          </cell>
          <cell r="B4047" t="str">
            <v>Sub-base de concreto compactado com rolo com brita produzida</v>
          </cell>
          <cell r="C4047" t="str">
            <v>m³</v>
          </cell>
          <cell r="D4047" t="str">
            <v>DNIT 056/2013-ES</v>
          </cell>
        </row>
        <row r="4048">
          <cell r="A4048">
            <v>4011214</v>
          </cell>
          <cell r="B4048" t="str">
            <v>Sub-base de concreto compactado com rolo com brita comercial</v>
          </cell>
          <cell r="C4048" t="str">
            <v>m³</v>
          </cell>
          <cell r="D4048" t="str">
            <v>DNIT 056/2013-ES</v>
          </cell>
        </row>
        <row r="4049">
          <cell r="A4049">
            <v>4011215</v>
          </cell>
          <cell r="B4049" t="str">
            <v>Sub-base de concreto com equipamento de pequeno porte com brita produzida</v>
          </cell>
          <cell r="C4049" t="str">
            <v>m³</v>
          </cell>
          <cell r="D4049"/>
        </row>
        <row r="4050">
          <cell r="A4050">
            <v>4011216</v>
          </cell>
          <cell r="B4050" t="str">
            <v>Sub-base de concreto com equipamento de pequeno porte com brita comercial</v>
          </cell>
          <cell r="C4050" t="str">
            <v>m³</v>
          </cell>
          <cell r="D4050"/>
        </row>
        <row r="4051">
          <cell r="A4051">
            <v>4011217</v>
          </cell>
          <cell r="B4051" t="str">
            <v>Sub-base de concreto adensado por vibração com brita produzida</v>
          </cell>
          <cell r="C4051" t="str">
            <v>m³</v>
          </cell>
          <cell r="D4051" t="str">
            <v>DNIT 065/2004-ES</v>
          </cell>
        </row>
        <row r="4052">
          <cell r="A4052">
            <v>4011218</v>
          </cell>
          <cell r="B4052" t="str">
            <v>Sub-base de concreto adensado por vibração com brita comercial</v>
          </cell>
          <cell r="C4052" t="str">
            <v>m³</v>
          </cell>
          <cell r="D4052" t="str">
            <v>DNIT 065/2004-ES</v>
          </cell>
        </row>
        <row r="4053">
          <cell r="A4053">
            <v>4011219</v>
          </cell>
          <cell r="B4053" t="str">
            <v>Base de solo estabilizado granulometricamente sem mistura com material de jazida</v>
          </cell>
          <cell r="C4053" t="str">
            <v>m³</v>
          </cell>
          <cell r="D4053" t="str">
            <v>DNIT 141/2010-ES</v>
          </cell>
        </row>
        <row r="4054">
          <cell r="A4054">
            <v>4011221</v>
          </cell>
          <cell r="B4054" t="str">
            <v>Base estabilizada granulometricamente com mistura solos na pista com material de jazida</v>
          </cell>
          <cell r="C4054" t="str">
            <v>m³</v>
          </cell>
          <cell r="D4054" t="str">
            <v>DNIT 141/2010-ES</v>
          </cell>
        </row>
        <row r="4055">
          <cell r="A4055">
            <v>4011226</v>
          </cell>
          <cell r="B4055" t="str">
            <v>Base estabilizada granulometricamente com mistura solo areia (70% - 30%) em usina com material de jazida e areia extraída</v>
          </cell>
          <cell r="C4055" t="str">
            <v>m³</v>
          </cell>
          <cell r="D4055" t="str">
            <v>DNIT 141/2010-ES</v>
          </cell>
        </row>
        <row r="4056">
          <cell r="A4056">
            <v>4011227</v>
          </cell>
          <cell r="B4056" t="str">
            <v>Sub-base de solo estabilizado granulometricamente sem mistura com material de jazida</v>
          </cell>
          <cell r="C4056" t="str">
            <v>m³</v>
          </cell>
          <cell r="D4056" t="str">
            <v>DNIT 139/2010-ES</v>
          </cell>
        </row>
        <row r="4057">
          <cell r="A4057">
            <v>4011228</v>
          </cell>
          <cell r="B4057" t="str">
            <v>Sub-base estabilizada granulometricamente com mistura de solos na pista com material de jazida</v>
          </cell>
          <cell r="C4057" t="str">
            <v>m³</v>
          </cell>
          <cell r="D4057" t="str">
            <v>DNIT 139/2010-ES</v>
          </cell>
        </row>
        <row r="4058">
          <cell r="A4058">
            <v>4011229</v>
          </cell>
          <cell r="B4058" t="str">
            <v>Sub-base estabilizada granulometricamente com mistura solo areia (70% - 30%) em usina com material de jazida e areia extraída</v>
          </cell>
          <cell r="C4058" t="str">
            <v>m³</v>
          </cell>
          <cell r="D4058" t="str">
            <v>DNIT 139/2010-ES</v>
          </cell>
        </row>
        <row r="4059">
          <cell r="A4059">
            <v>4011230</v>
          </cell>
          <cell r="B4059" t="str">
            <v>Sub-base estabilizada granulometricamente com mistura solo brita (70% - 30%) com 3% de cimento em usina com material de jazida e brita produzida</v>
          </cell>
          <cell r="C4059" t="str">
            <v>m³</v>
          </cell>
          <cell r="D4059" t="str">
            <v>DNIT 139/2010-ES</v>
          </cell>
        </row>
        <row r="4060">
          <cell r="A4060">
            <v>4011231</v>
          </cell>
          <cell r="B4060" t="str">
            <v>Sub-base estabilizada granulometricamente com mistura solo brita (70% - 30%) com 3% de cimento em usina com material de jazida e brita comercial</v>
          </cell>
          <cell r="C4060" t="str">
            <v>m³</v>
          </cell>
          <cell r="D4060" t="str">
            <v>DNIT 139/2010-ES</v>
          </cell>
        </row>
        <row r="4061">
          <cell r="A4061">
            <v>4011232</v>
          </cell>
          <cell r="B4061" t="str">
            <v>Sub-base estabilizada granulometricamente com mistura solo brita (70% - 30%) na pista com material de jazida e brita produzida</v>
          </cell>
          <cell r="C4061" t="str">
            <v>m³</v>
          </cell>
          <cell r="D4061" t="str">
            <v>DNIT 139/2010-ES</v>
          </cell>
        </row>
        <row r="4062">
          <cell r="A4062">
            <v>4011233</v>
          </cell>
          <cell r="B4062" t="str">
            <v>Sub-base estabilizada granulometricamente com mistura solo brita (70% - 30%) na pista com material de jazida e brita comercial</v>
          </cell>
          <cell r="C4062" t="str">
            <v>m³</v>
          </cell>
          <cell r="D4062" t="str">
            <v>DNIT 139/2010-ES</v>
          </cell>
        </row>
        <row r="4063">
          <cell r="A4063">
            <v>4011234</v>
          </cell>
          <cell r="B4063" t="str">
            <v>Sub-base estabilizada granulometricamente com mistura solo brita (70% - 30%) em usina com material de jazida e brita produzida</v>
          </cell>
          <cell r="C4063" t="str">
            <v>m³</v>
          </cell>
          <cell r="D4063" t="str">
            <v>DNIT 139/2010-ES</v>
          </cell>
        </row>
        <row r="4064">
          <cell r="A4064">
            <v>4011235</v>
          </cell>
          <cell r="B4064" t="str">
            <v>Sub-base estabilizada granulometricamente com mistura solo brita (70% - 30%) em usina com material de jazida e brita comercial</v>
          </cell>
          <cell r="C4064" t="str">
            <v>m³</v>
          </cell>
          <cell r="D4064" t="str">
            <v>DNIT 139/2010-ES</v>
          </cell>
        </row>
        <row r="4065">
          <cell r="A4065">
            <v>4011239</v>
          </cell>
          <cell r="B4065" t="str">
            <v>Base estabilizada granulometricamente com mistura solo brita (70% - 30%) com 3% de cimento em usina com material de jazida e brita produzida</v>
          </cell>
          <cell r="C4065" t="str">
            <v>m³</v>
          </cell>
          <cell r="D4065" t="str">
            <v>DNIT 141/2010-ES</v>
          </cell>
        </row>
        <row r="4066">
          <cell r="A4066">
            <v>4011240</v>
          </cell>
          <cell r="B4066" t="str">
            <v>Base estabilizada granulometricamente com mistura solo brita (70% - 30%) com 3% de cimento em usina com material de jazida e brita comercial</v>
          </cell>
          <cell r="C4066" t="str">
            <v>m³</v>
          </cell>
          <cell r="D4066" t="str">
            <v>DNIT 141/2010-ES</v>
          </cell>
        </row>
        <row r="4067">
          <cell r="A4067">
            <v>4011255</v>
          </cell>
          <cell r="B4067" t="str">
            <v>Base estabilizada granulometricamente com mistura solo brita (70% - 30%) na pista com material de jazida e brita produzida</v>
          </cell>
          <cell r="C4067" t="str">
            <v>m³</v>
          </cell>
          <cell r="D4067" t="str">
            <v>DNIT 141/2010-ES</v>
          </cell>
        </row>
        <row r="4068">
          <cell r="A4068">
            <v>4011256</v>
          </cell>
          <cell r="B4068" t="str">
            <v>Base estabilizada granulometricamente com mistura solo brita (70% - 30%) na pista com material de jazida e brita comercial</v>
          </cell>
          <cell r="C4068" t="str">
            <v>m³</v>
          </cell>
          <cell r="D4068" t="str">
            <v>DNIT 141/2010-ES</v>
          </cell>
        </row>
        <row r="4069">
          <cell r="A4069">
            <v>4011267</v>
          </cell>
          <cell r="B4069" t="str">
            <v>Base estabilizada granulometricamente com mistura solo brita (70% - 30%) em usina com material de jazida e brita produzida</v>
          </cell>
          <cell r="C4069" t="str">
            <v>m³</v>
          </cell>
          <cell r="D4069" t="str">
            <v>DNIT 141/2010-ES</v>
          </cell>
        </row>
        <row r="4070">
          <cell r="A4070">
            <v>4011268</v>
          </cell>
          <cell r="B4070" t="str">
            <v>Base estabilizada granulometricamente com mistura solo brita (70% - 30%) em usina com material de jazida e brita comercial</v>
          </cell>
          <cell r="C4070" t="str">
            <v>m³</v>
          </cell>
          <cell r="D4070" t="str">
            <v>DNIT 141/2010-ES</v>
          </cell>
        </row>
        <row r="4071">
          <cell r="A4071">
            <v>4011275</v>
          </cell>
          <cell r="B4071" t="str">
            <v>Base ou sub-base de brita graduada com brita produzida</v>
          </cell>
          <cell r="C4071" t="str">
            <v>m³</v>
          </cell>
          <cell r="D4071" t="str">
            <v>DNIT 141/2010-ES</v>
          </cell>
        </row>
        <row r="4072">
          <cell r="A4072">
            <v>4011276</v>
          </cell>
          <cell r="B4072" t="str">
            <v>Base ou sub-base de brita graduada com brita comercial</v>
          </cell>
          <cell r="C4072" t="str">
            <v>m³</v>
          </cell>
          <cell r="D4072" t="str">
            <v>DNIT 141/2010-ES</v>
          </cell>
        </row>
        <row r="4073">
          <cell r="A4073">
            <v>4011277</v>
          </cell>
          <cell r="B4073" t="str">
            <v>Base ou sub-base de brita graduada tratada com cimento com brita produzida</v>
          </cell>
          <cell r="C4073" t="str">
            <v>m³</v>
          </cell>
          <cell r="D4073" t="str">
            <v>DER/PR ES-P 16/05</v>
          </cell>
        </row>
        <row r="4074">
          <cell r="A4074">
            <v>4011278</v>
          </cell>
          <cell r="B4074" t="str">
            <v>Base ou sub-base de brita graduada tratada com cimento com brita comercial</v>
          </cell>
          <cell r="C4074" t="str">
            <v>m³</v>
          </cell>
          <cell r="D4074" t="str">
            <v>DER/PR ES-P 16/05</v>
          </cell>
        </row>
        <row r="4075">
          <cell r="A4075">
            <v>4011279</v>
          </cell>
          <cell r="B4075" t="str">
            <v>Base ou sub-base de macadame seco com brita comercial</v>
          </cell>
          <cell r="C4075" t="str">
            <v>m³</v>
          </cell>
          <cell r="D4075" t="str">
            <v>DNIT 152/2010-ES</v>
          </cell>
        </row>
        <row r="4076">
          <cell r="A4076">
            <v>4011280</v>
          </cell>
          <cell r="B4076" t="str">
            <v>Base ou sub-base de macadame seco com brita produzida</v>
          </cell>
          <cell r="C4076" t="str">
            <v>m³</v>
          </cell>
          <cell r="D4076" t="str">
            <v>DNIT 152/2010-ES</v>
          </cell>
        </row>
        <row r="4077">
          <cell r="A4077">
            <v>4011281</v>
          </cell>
          <cell r="B4077" t="str">
            <v>Base ou sub-base de macadame hidráulico com brita produzida</v>
          </cell>
          <cell r="C4077" t="str">
            <v>m³</v>
          </cell>
          <cell r="D4077" t="str">
            <v>DNIT 152/2010-ES</v>
          </cell>
        </row>
        <row r="4078">
          <cell r="A4078">
            <v>4011282</v>
          </cell>
          <cell r="B4078" t="str">
            <v>Base ou sub-base de macadame hidráulico com brita comercial</v>
          </cell>
          <cell r="C4078" t="str">
            <v>m³</v>
          </cell>
          <cell r="D4078" t="str">
            <v>DNIT 152/2010-ES</v>
          </cell>
        </row>
        <row r="4079">
          <cell r="A4079">
            <v>4011287</v>
          </cell>
          <cell r="B4079" t="str">
            <v>Base de solo melhorado com 4% de cimento e mistura na pista com material de jazida</v>
          </cell>
          <cell r="C4079" t="str">
            <v>m³</v>
          </cell>
          <cell r="D4079" t="str">
            <v>DNIT 142/2010-ES</v>
          </cell>
        </row>
        <row r="4080">
          <cell r="A4080">
            <v>4011291</v>
          </cell>
          <cell r="B4080" t="str">
            <v>Base de solo melhorado com 4% de cimento e mistura em usina com material de jazida</v>
          </cell>
          <cell r="C4080" t="str">
            <v>m³</v>
          </cell>
          <cell r="D4080" t="str">
            <v>DNIT 142/2010-ES</v>
          </cell>
        </row>
        <row r="4081">
          <cell r="A4081">
            <v>4011297</v>
          </cell>
          <cell r="B4081" t="str">
            <v>Base de solo-cimento com 7% de cimento e mistura na pista com material de jazida</v>
          </cell>
          <cell r="C4081" t="str">
            <v>m³</v>
          </cell>
          <cell r="D4081" t="str">
            <v>DNIT 143/2010-ES</v>
          </cell>
        </row>
        <row r="4082">
          <cell r="A4082">
            <v>4011300</v>
          </cell>
          <cell r="B4082" t="str">
            <v>Sub-base de solo melhorado com 4% de cimento e mistura na pista com material de jazida</v>
          </cell>
          <cell r="C4082" t="str">
            <v>m³</v>
          </cell>
          <cell r="D4082" t="str">
            <v>DNIT 140/20110-ES</v>
          </cell>
        </row>
        <row r="4083">
          <cell r="A4083">
            <v>4011301</v>
          </cell>
          <cell r="B4083" t="str">
            <v>Sub-base de solo-cimento com 7% de cimento e mistura na pista com material de jazida</v>
          </cell>
          <cell r="C4083" t="str">
            <v>m³</v>
          </cell>
          <cell r="D4083" t="str">
            <v>DNIT 058/2004-ES</v>
          </cell>
        </row>
        <row r="4084">
          <cell r="A4084">
            <v>4011302</v>
          </cell>
          <cell r="B4084" t="str">
            <v>Sub-base de solo melhorado com 4% de cimento e mistura em usina com material de jazida</v>
          </cell>
          <cell r="C4084" t="str">
            <v>m³</v>
          </cell>
          <cell r="D4084" t="str">
            <v>DNIT 140/20110-ES</v>
          </cell>
        </row>
        <row r="4085">
          <cell r="A4085">
            <v>4011303</v>
          </cell>
          <cell r="B4085" t="str">
            <v>Sub-base de solo-cimento com 7% de cimento e mistura em usina com material de jazida</v>
          </cell>
          <cell r="C4085" t="str">
            <v>m³</v>
          </cell>
          <cell r="D4085" t="str">
            <v>DNIT 058/2004-ES</v>
          </cell>
        </row>
        <row r="4086">
          <cell r="A4086">
            <v>4011313</v>
          </cell>
          <cell r="B4086" t="str">
            <v>Base de solo-cimento com 7% de cimento e mistura em usina com material de jazida</v>
          </cell>
          <cell r="C4086" t="str">
            <v>m³</v>
          </cell>
          <cell r="D4086" t="str">
            <v>DNIT 143/2010-ES</v>
          </cell>
        </row>
        <row r="4087">
          <cell r="A4087">
            <v>4011325</v>
          </cell>
          <cell r="B4087" t="str">
            <v>Base ou sub-base estabilizada granulometricamente com mistura solo escória de aciaria (50%-50%) na pista com material de jazida</v>
          </cell>
          <cell r="C4087" t="str">
            <v>m³</v>
          </cell>
          <cell r="D4087" t="str">
            <v>DNIT 115/2009-ES</v>
          </cell>
        </row>
        <row r="4088">
          <cell r="A4088">
            <v>4011327</v>
          </cell>
          <cell r="B4088" t="str">
            <v>Base ou sub-base estabilizada granulometricamente com mistura solo escória de aciaria (50%-50%) em usina com material de jazida</v>
          </cell>
          <cell r="C4088" t="str">
            <v>m³</v>
          </cell>
          <cell r="D4088" t="str">
            <v>DNIT 115/2009-ES</v>
          </cell>
        </row>
        <row r="4089">
          <cell r="A4089">
            <v>4011341</v>
          </cell>
          <cell r="B4089" t="str">
            <v>Estabilização de base com adição de 30% de material fresado retirado da pista</v>
          </cell>
          <cell r="C4089" t="str">
            <v>m³</v>
          </cell>
          <cell r="D4089" t="str">
            <v>DNIT 141/2010-ES</v>
          </cell>
        </row>
        <row r="4090">
          <cell r="A4090">
            <v>4011342</v>
          </cell>
          <cell r="B4090" t="str">
            <v>Reestabilização de camada de base com adição de 30% de brita comercial</v>
          </cell>
          <cell r="C4090" t="str">
            <v>m³</v>
          </cell>
          <cell r="D4090" t="str">
            <v>DNIT 141/2010-ES</v>
          </cell>
        </row>
        <row r="4091">
          <cell r="A4091">
            <v>4011343</v>
          </cell>
          <cell r="B4091" t="str">
            <v>Reestabilização de camada de base com adição de 40% de brita comercial</v>
          </cell>
          <cell r="C4091" t="str">
            <v>m³</v>
          </cell>
          <cell r="D4091" t="str">
            <v>DNIT 141/2010-ES</v>
          </cell>
        </row>
        <row r="4092">
          <cell r="A4092">
            <v>4011344</v>
          </cell>
          <cell r="B4092" t="str">
            <v>Reestabilização de camada de base com adição de 30% de brita produzida</v>
          </cell>
          <cell r="C4092" t="str">
            <v>m³</v>
          </cell>
          <cell r="D4092" t="str">
            <v>DNIT 141/2010-ES</v>
          </cell>
        </row>
        <row r="4093">
          <cell r="A4093">
            <v>4011345</v>
          </cell>
          <cell r="B4093" t="str">
            <v>Reestabilização de camada de base com adição de 40% de brita produzida</v>
          </cell>
          <cell r="C4093" t="str">
            <v>m³</v>
          </cell>
          <cell r="D4093" t="str">
            <v>DNIT 141/2010-ES</v>
          </cell>
        </row>
        <row r="4094">
          <cell r="A4094">
            <v>4011346</v>
          </cell>
          <cell r="B4094" t="str">
            <v>Reestabilização de camada de base sem adição de material</v>
          </cell>
          <cell r="C4094" t="str">
            <v>m²</v>
          </cell>
          <cell r="D4094" t="str">
            <v>DNIT 141/2010-ES</v>
          </cell>
        </row>
        <row r="4095">
          <cell r="A4095">
            <v>4011347</v>
          </cell>
          <cell r="B4095" t="str">
            <v>Reestabilização de camada de base com adição de 3% de cimento</v>
          </cell>
          <cell r="C4095" t="str">
            <v>m³</v>
          </cell>
          <cell r="D4095" t="str">
            <v>DNIT 141/2010-ES</v>
          </cell>
        </row>
        <row r="4096">
          <cell r="A4096">
            <v>4011348</v>
          </cell>
          <cell r="B4096" t="str">
            <v>Reestabilização de camada de base com adição de 4% de cimento</v>
          </cell>
          <cell r="C4096" t="str">
            <v>m³</v>
          </cell>
          <cell r="D4096" t="str">
            <v>DNIT 141/2010-ES</v>
          </cell>
        </row>
        <row r="4097">
          <cell r="A4097">
            <v>4011349</v>
          </cell>
          <cell r="B4097" t="str">
            <v>Reestabilização de camada de base com adição de 5% de cimento</v>
          </cell>
          <cell r="C4097" t="str">
            <v>m³</v>
          </cell>
          <cell r="D4097" t="str">
            <v>DNIT 141/2010-ES</v>
          </cell>
        </row>
        <row r="4098">
          <cell r="A4098">
            <v>4011350</v>
          </cell>
          <cell r="B4098" t="str">
            <v>Reestabilização de camada de base com adição de 6% de cimento</v>
          </cell>
          <cell r="C4098" t="str">
            <v>m³</v>
          </cell>
          <cell r="D4098" t="str">
            <v>DNIT 141/2010-ES</v>
          </cell>
        </row>
        <row r="4099">
          <cell r="A4099">
            <v>4011351</v>
          </cell>
          <cell r="B4099" t="str">
            <v>Imprimação com asfalto diluído</v>
          </cell>
          <cell r="C4099" t="str">
            <v>m²</v>
          </cell>
          <cell r="D4099" t="str">
            <v>DNIT 144/2010-ES</v>
          </cell>
        </row>
        <row r="4100">
          <cell r="A4100">
            <v>4011352</v>
          </cell>
          <cell r="B4100" t="str">
            <v>Imprimação com emulsão asfáltica</v>
          </cell>
          <cell r="C4100" t="str">
            <v>m²</v>
          </cell>
          <cell r="D4100" t="str">
            <v>DNIT 144/2010-ES</v>
          </cell>
        </row>
        <row r="4101">
          <cell r="A4101">
            <v>4011353</v>
          </cell>
          <cell r="B4101" t="str">
            <v>Pintura de ligação</v>
          </cell>
          <cell r="C4101" t="str">
            <v>m²</v>
          </cell>
          <cell r="D4101" t="str">
            <v>DNIT 145/2010-ES</v>
          </cell>
        </row>
        <row r="4102">
          <cell r="A4102">
            <v>4011354</v>
          </cell>
          <cell r="B4102" t="str">
            <v>Pintura de ligação - emulsão com polímero</v>
          </cell>
          <cell r="C4102" t="str">
            <v>m²</v>
          </cell>
          <cell r="D4102" t="str">
            <v>DNIT 145/2010-ES</v>
          </cell>
        </row>
        <row r="4103">
          <cell r="A4103">
            <v>4011355</v>
          </cell>
          <cell r="B4103" t="str">
            <v>Tratamento superficial simples com CAP - brita produzida</v>
          </cell>
          <cell r="C4103" t="str">
            <v>m²</v>
          </cell>
          <cell r="D4103" t="str">
            <v>DNIT 146/2012-ES</v>
          </cell>
        </row>
        <row r="4104">
          <cell r="A4104">
            <v>4011356</v>
          </cell>
          <cell r="B4104" t="str">
            <v>Tratamento superficial simples com CAP - brita comercial</v>
          </cell>
          <cell r="C4104" t="str">
            <v>m²</v>
          </cell>
          <cell r="D4104" t="str">
            <v>DNIT 146/2012-ES</v>
          </cell>
        </row>
        <row r="4105">
          <cell r="A4105">
            <v>4011357</v>
          </cell>
          <cell r="B4105" t="str">
            <v>Tratamento superficial simples com emulsão - brita produzida</v>
          </cell>
          <cell r="C4105" t="str">
            <v>m²</v>
          </cell>
          <cell r="D4105" t="str">
            <v>DNIT 146/2012-ES</v>
          </cell>
        </row>
        <row r="4106">
          <cell r="A4106">
            <v>4011358</v>
          </cell>
          <cell r="B4106" t="str">
            <v>Tratamento superficial simples com emulsão - brita comercial</v>
          </cell>
          <cell r="C4106" t="str">
            <v>m²</v>
          </cell>
          <cell r="D4106" t="str">
            <v>DNIT 146/2012-ES</v>
          </cell>
        </row>
        <row r="4107">
          <cell r="A4107">
            <v>4011359</v>
          </cell>
          <cell r="B4107" t="str">
            <v>Tratamento superficial simples com banho diluído - brita produzida</v>
          </cell>
          <cell r="C4107" t="str">
            <v>m²</v>
          </cell>
          <cell r="D4107" t="str">
            <v>DNIT 146/2012-ES</v>
          </cell>
        </row>
        <row r="4108">
          <cell r="A4108">
            <v>4011360</v>
          </cell>
          <cell r="B4108" t="str">
            <v>Tratamento superficial simples com banho diluído - brita comercial</v>
          </cell>
          <cell r="C4108" t="str">
            <v>m²</v>
          </cell>
          <cell r="D4108" t="str">
            <v>DNIT 146/2012-ES</v>
          </cell>
        </row>
        <row r="4109">
          <cell r="A4109">
            <v>4011361</v>
          </cell>
          <cell r="B4109" t="str">
            <v>Tratamento superficial simples com CAP com polímero - brita produzida</v>
          </cell>
          <cell r="C4109" t="str">
            <v>m²</v>
          </cell>
          <cell r="D4109" t="str">
            <v>DNER-ES 391/99</v>
          </cell>
        </row>
        <row r="4110">
          <cell r="A4110">
            <v>4011362</v>
          </cell>
          <cell r="B4110" t="str">
            <v>Tratamento superficial simples com CAP com polímero - brita comercial</v>
          </cell>
          <cell r="C4110" t="str">
            <v>m²</v>
          </cell>
          <cell r="D4110" t="str">
            <v>DNER-ES 391/99</v>
          </cell>
        </row>
        <row r="4111">
          <cell r="A4111">
            <v>4011363</v>
          </cell>
          <cell r="B4111" t="str">
            <v>Tratamento superficial simples com emulsão com polímero - brita produzida</v>
          </cell>
          <cell r="C4111" t="str">
            <v>m²</v>
          </cell>
          <cell r="D4111" t="str">
            <v>DNER-ES 391/99</v>
          </cell>
        </row>
        <row r="4112">
          <cell r="A4112">
            <v>4011364</v>
          </cell>
          <cell r="B4112" t="str">
            <v>Tratamento superficial simples com emulsão com polímero - brita comercial</v>
          </cell>
          <cell r="C4112" t="str">
            <v>m²</v>
          </cell>
          <cell r="D4112" t="str">
            <v>DNER-ES 391/99</v>
          </cell>
        </row>
        <row r="4113">
          <cell r="A4113">
            <v>4011365</v>
          </cell>
          <cell r="B4113" t="str">
            <v>Tratamento superficial simples com banho diluído com emulsão com polímero - brita produzida</v>
          </cell>
          <cell r="C4113" t="str">
            <v>m²</v>
          </cell>
          <cell r="D4113" t="str">
            <v>DNER-ES 391/99</v>
          </cell>
        </row>
        <row r="4114">
          <cell r="A4114">
            <v>4011366</v>
          </cell>
          <cell r="B4114" t="str">
            <v>Tratamento superficial simples com banho diluído com emulsão com polímero - brita comercial</v>
          </cell>
          <cell r="C4114" t="str">
            <v>m²</v>
          </cell>
          <cell r="D4114" t="str">
            <v>DNER-ES 391/99</v>
          </cell>
        </row>
        <row r="4115">
          <cell r="A4115">
            <v>4011367</v>
          </cell>
          <cell r="B4115" t="str">
            <v>Tratamento superficial duplo com CAP - brita produzida</v>
          </cell>
          <cell r="C4115" t="str">
            <v>m²</v>
          </cell>
          <cell r="D4115" t="str">
            <v>DNIT 147/2012-ES</v>
          </cell>
        </row>
        <row r="4116">
          <cell r="A4116">
            <v>4011368</v>
          </cell>
          <cell r="B4116" t="str">
            <v>Tratamento superficial duplo com CAP - brita comercial</v>
          </cell>
          <cell r="C4116" t="str">
            <v>m²</v>
          </cell>
          <cell r="D4116" t="str">
            <v>DNIT 147/2012-ES</v>
          </cell>
        </row>
        <row r="4117">
          <cell r="A4117">
            <v>4011369</v>
          </cell>
          <cell r="B4117" t="str">
            <v>Tratamento superficial duplo com emulsão - brita produzida</v>
          </cell>
          <cell r="C4117" t="str">
            <v>m²</v>
          </cell>
          <cell r="D4117" t="str">
            <v>DNIT 147/2012-ES</v>
          </cell>
        </row>
        <row r="4118">
          <cell r="A4118">
            <v>4011370</v>
          </cell>
          <cell r="B4118" t="str">
            <v>Tratamento superficial duplo com emulsão - brita comercial</v>
          </cell>
          <cell r="C4118" t="str">
            <v>m²</v>
          </cell>
          <cell r="D4118" t="str">
            <v>DNIT 147/2012-ES</v>
          </cell>
        </row>
        <row r="4119">
          <cell r="A4119">
            <v>4011371</v>
          </cell>
          <cell r="B4119" t="str">
            <v>Tratamento superficial duplo com banho diluído - brita produzida</v>
          </cell>
          <cell r="C4119" t="str">
            <v>m²</v>
          </cell>
          <cell r="D4119" t="str">
            <v>DNIT 147/2012-ES</v>
          </cell>
        </row>
        <row r="4120">
          <cell r="A4120">
            <v>4011372</v>
          </cell>
          <cell r="B4120" t="str">
            <v>Tratamento superficial duplo com banho diluído - brita comercial</v>
          </cell>
          <cell r="C4120" t="str">
            <v>m²</v>
          </cell>
          <cell r="D4120" t="str">
            <v>DNIT 147/2012-ES</v>
          </cell>
        </row>
        <row r="4121">
          <cell r="A4121">
            <v>4011373</v>
          </cell>
          <cell r="B4121" t="str">
            <v>Tratamento superficial duplo com CAP com polímero - brita produzida</v>
          </cell>
          <cell r="C4121" t="str">
            <v>m²</v>
          </cell>
          <cell r="D4121" t="str">
            <v>DNER-ES 392/99</v>
          </cell>
        </row>
        <row r="4122">
          <cell r="A4122">
            <v>4011374</v>
          </cell>
          <cell r="B4122" t="str">
            <v>Tratamento superficial duplo com CAP com polímero - brita comercial</v>
          </cell>
          <cell r="C4122" t="str">
            <v>m²</v>
          </cell>
          <cell r="D4122" t="str">
            <v>DNER-ES 392/99</v>
          </cell>
        </row>
        <row r="4123">
          <cell r="A4123">
            <v>4011375</v>
          </cell>
          <cell r="B4123" t="str">
            <v>Tratamento superficial duplo com emulsão com polímero - brita produzida</v>
          </cell>
          <cell r="C4123" t="str">
            <v>m²</v>
          </cell>
          <cell r="D4123" t="str">
            <v>DNER-ES 392/99</v>
          </cell>
        </row>
        <row r="4124">
          <cell r="A4124">
            <v>4011376</v>
          </cell>
          <cell r="B4124" t="str">
            <v>Tratamento superficial duplo com emulsão com polímero - brita comercial</v>
          </cell>
          <cell r="C4124" t="str">
            <v>m²</v>
          </cell>
          <cell r="D4124" t="str">
            <v>DNER-ES 392/99</v>
          </cell>
        </row>
        <row r="4125">
          <cell r="A4125">
            <v>4011377</v>
          </cell>
          <cell r="B4125" t="str">
            <v>Tratamento superficial duplo com banho diluído com emulsão com polímero - brita produzida</v>
          </cell>
          <cell r="C4125" t="str">
            <v>m²</v>
          </cell>
          <cell r="D4125" t="str">
            <v>DNER-ES 392/99</v>
          </cell>
        </row>
        <row r="4126">
          <cell r="A4126">
            <v>4011378</v>
          </cell>
          <cell r="B4126" t="str">
            <v>Tratamento superficial duplo com banho diluído com emulsão com polímero - brita comercial</v>
          </cell>
          <cell r="C4126" t="str">
            <v>m²</v>
          </cell>
          <cell r="D4126" t="str">
            <v>DNER-ES 392/99</v>
          </cell>
        </row>
        <row r="4127">
          <cell r="A4127">
            <v>4011379</v>
          </cell>
          <cell r="B4127" t="str">
            <v>Tratamento superficial triplo com CAP - brita produzida</v>
          </cell>
          <cell r="C4127" t="str">
            <v>m²</v>
          </cell>
          <cell r="D4127" t="str">
            <v>DNIT 148/2012-ES</v>
          </cell>
        </row>
        <row r="4128">
          <cell r="A4128">
            <v>4011380</v>
          </cell>
          <cell r="B4128" t="str">
            <v>Tratamento superficial triplo com CAP - brita comercial</v>
          </cell>
          <cell r="C4128" t="str">
            <v>m²</v>
          </cell>
          <cell r="D4128" t="str">
            <v>DNIT 148/2012-ES</v>
          </cell>
        </row>
        <row r="4129">
          <cell r="A4129">
            <v>4011381</v>
          </cell>
          <cell r="B4129" t="str">
            <v>Tratamento superficial triplo com emulsão - brita produzida</v>
          </cell>
          <cell r="C4129" t="str">
            <v>m²</v>
          </cell>
          <cell r="D4129" t="str">
            <v>DNIT 148/2012-ES</v>
          </cell>
        </row>
        <row r="4130">
          <cell r="A4130">
            <v>4011382</v>
          </cell>
          <cell r="B4130" t="str">
            <v>Tratamento superficial triplo com emulsão - brita comercial</v>
          </cell>
          <cell r="C4130" t="str">
            <v>m²</v>
          </cell>
          <cell r="D4130" t="str">
            <v>DNIT 148/2012-ES</v>
          </cell>
        </row>
        <row r="4131">
          <cell r="A4131">
            <v>4011383</v>
          </cell>
          <cell r="B4131" t="str">
            <v>Tratamento superficial triplo com banho diluído - brita produzida</v>
          </cell>
          <cell r="C4131" t="str">
            <v>m²</v>
          </cell>
          <cell r="D4131" t="str">
            <v>DNIT 148/2012-ES</v>
          </cell>
        </row>
        <row r="4132">
          <cell r="A4132">
            <v>4011384</v>
          </cell>
          <cell r="B4132" t="str">
            <v>Tratamento superficial triplo com banho diluído - brita comercial</v>
          </cell>
          <cell r="C4132" t="str">
            <v>m²</v>
          </cell>
          <cell r="D4132" t="str">
            <v>DNIT 148/2012-ES</v>
          </cell>
        </row>
        <row r="4133">
          <cell r="A4133">
            <v>4011385</v>
          </cell>
          <cell r="B4133" t="str">
            <v>Tratamento superficial triplo com CAP com polímero - brita produzida</v>
          </cell>
          <cell r="C4133" t="str">
            <v>m²</v>
          </cell>
          <cell r="D4133" t="str">
            <v>DNER-ES 393/99</v>
          </cell>
        </row>
        <row r="4134">
          <cell r="A4134">
            <v>4011386</v>
          </cell>
          <cell r="B4134" t="str">
            <v>Tratamento superficial triplo com CAP com polímero - brita comercial</v>
          </cell>
          <cell r="C4134" t="str">
            <v>m²</v>
          </cell>
          <cell r="D4134" t="str">
            <v>DNER-ES 393/99</v>
          </cell>
        </row>
        <row r="4135">
          <cell r="A4135">
            <v>4011387</v>
          </cell>
          <cell r="B4135" t="str">
            <v>Tratamento superficial triplo com emulsão com polímero - brita produzida</v>
          </cell>
          <cell r="C4135" t="str">
            <v>m²</v>
          </cell>
          <cell r="D4135" t="str">
            <v>DNER-ES 393/99</v>
          </cell>
        </row>
        <row r="4136">
          <cell r="A4136">
            <v>4011388</v>
          </cell>
          <cell r="B4136" t="str">
            <v>Tratamento superficial triplo com emulsão com polímero - brita comercial</v>
          </cell>
          <cell r="C4136" t="str">
            <v>m²</v>
          </cell>
          <cell r="D4136" t="str">
            <v>DNER-ES 393/99</v>
          </cell>
        </row>
        <row r="4137">
          <cell r="A4137">
            <v>4011389</v>
          </cell>
          <cell r="B4137" t="str">
            <v>Tratamento superficial triplo com banho diluído - emulsão com polímero - brita produzida</v>
          </cell>
          <cell r="C4137" t="str">
            <v>m²</v>
          </cell>
          <cell r="D4137" t="str">
            <v>DNER-ES 393/99</v>
          </cell>
        </row>
        <row r="4138">
          <cell r="A4138">
            <v>4011390</v>
          </cell>
          <cell r="B4138" t="str">
            <v>Tratamento superficial triplo com banho diluído - emulsão com polímero - brita comercial</v>
          </cell>
          <cell r="C4138" t="str">
            <v>m²</v>
          </cell>
          <cell r="D4138" t="str">
            <v>DNER-ES 393/99</v>
          </cell>
        </row>
        <row r="4139">
          <cell r="A4139">
            <v>4011391</v>
          </cell>
          <cell r="B4139" t="str">
            <v>Macadame betuminoso por penetração - faixa A - brita produzida</v>
          </cell>
          <cell r="C4139" t="str">
            <v>m³</v>
          </cell>
          <cell r="D4139" t="str">
            <v>DNIT 149/2010-ES</v>
          </cell>
        </row>
        <row r="4140">
          <cell r="A4140">
            <v>4011392</v>
          </cell>
          <cell r="B4140" t="str">
            <v>Macadame betuminoso por penetração - faixa A - brita comercial</v>
          </cell>
          <cell r="C4140" t="str">
            <v>m³</v>
          </cell>
          <cell r="D4140" t="str">
            <v>DNIT 149/2010-ES</v>
          </cell>
        </row>
        <row r="4141">
          <cell r="A4141">
            <v>4011393</v>
          </cell>
          <cell r="B4141" t="str">
            <v>Macadame betuminoso por penetração - faixa B - brita produzida</v>
          </cell>
          <cell r="C4141" t="str">
            <v>m³</v>
          </cell>
          <cell r="D4141" t="str">
            <v>DNIT 149/2010-ES</v>
          </cell>
        </row>
        <row r="4142">
          <cell r="A4142">
            <v>4011394</v>
          </cell>
          <cell r="B4142" t="str">
            <v>Macadame betuminoso por penetração - faixa B - brita comercial</v>
          </cell>
          <cell r="C4142" t="str">
            <v>m³</v>
          </cell>
          <cell r="D4142" t="str">
            <v>DNIT 149/2010-ES</v>
          </cell>
        </row>
        <row r="4143">
          <cell r="A4143">
            <v>4011395</v>
          </cell>
          <cell r="B4143" t="str">
            <v>Macadame betuminoso por penetração - faixa C - brita produzida</v>
          </cell>
          <cell r="C4143" t="str">
            <v>m³</v>
          </cell>
          <cell r="D4143" t="str">
            <v>DNIT 149/2010-ES</v>
          </cell>
        </row>
        <row r="4144">
          <cell r="A4144">
            <v>4011396</v>
          </cell>
          <cell r="B4144" t="str">
            <v>Macadame betuminoso por penetração - faixa C - brita comercial</v>
          </cell>
          <cell r="C4144" t="str">
            <v>m³</v>
          </cell>
          <cell r="D4144" t="str">
            <v>DNIT 149/2010-ES</v>
          </cell>
        </row>
        <row r="4145">
          <cell r="A4145">
            <v>4011397</v>
          </cell>
          <cell r="B4145" t="str">
            <v>Macadame betuminoso por penetração - faixa D - brita produzida</v>
          </cell>
          <cell r="C4145" t="str">
            <v>m³</v>
          </cell>
          <cell r="D4145" t="str">
            <v>DNIT 149/2010-ES</v>
          </cell>
        </row>
        <row r="4146">
          <cell r="A4146">
            <v>4011398</v>
          </cell>
          <cell r="B4146" t="str">
            <v>Macadame betuminoso por penetração - faixa D - brita comercial</v>
          </cell>
          <cell r="C4146" t="str">
            <v>m³</v>
          </cell>
          <cell r="D4146" t="str">
            <v>DNIT 149/2010-ES</v>
          </cell>
        </row>
        <row r="4147">
          <cell r="A4147">
            <v>4011399</v>
          </cell>
          <cell r="B4147" t="str">
            <v>Macadame betuminoso por penetração com asfalto com polímero - brita produzida</v>
          </cell>
          <cell r="C4147" t="str">
            <v>m³</v>
          </cell>
          <cell r="D4147" t="str">
            <v>DNER-ES 394/99</v>
          </cell>
        </row>
        <row r="4148">
          <cell r="A4148">
            <v>4011400</v>
          </cell>
          <cell r="B4148" t="str">
            <v>Macadame betuminoso por penetração com asfalto com polímero - brita comercial</v>
          </cell>
          <cell r="C4148" t="str">
            <v>m³</v>
          </cell>
          <cell r="D4148" t="str">
            <v>DNER-ES 394/99</v>
          </cell>
        </row>
        <row r="4149">
          <cell r="A4149">
            <v>4011401</v>
          </cell>
          <cell r="B4149" t="str">
            <v>Lama asfáltica - faixa I - areia extraída e brita produzida</v>
          </cell>
          <cell r="C4149" t="str">
            <v>m²</v>
          </cell>
          <cell r="D4149" t="str">
            <v>DNIT 150/2010-ES</v>
          </cell>
        </row>
        <row r="4150">
          <cell r="A4150">
            <v>4011402</v>
          </cell>
          <cell r="B4150" t="str">
            <v>Lama asfáltica - faixa I - areia e brita comerciais</v>
          </cell>
          <cell r="C4150" t="str">
            <v>m²</v>
          </cell>
          <cell r="D4150" t="str">
            <v>DNIT 150/2010-ES</v>
          </cell>
        </row>
        <row r="4151">
          <cell r="A4151">
            <v>4011403</v>
          </cell>
          <cell r="B4151" t="str">
            <v>Lama asfáltica - faixa II - areia extraída e brita produzida</v>
          </cell>
          <cell r="C4151" t="str">
            <v>m²</v>
          </cell>
          <cell r="D4151" t="str">
            <v>DNIT 150/2010-ES</v>
          </cell>
        </row>
        <row r="4152">
          <cell r="A4152">
            <v>4011404</v>
          </cell>
          <cell r="B4152" t="str">
            <v>Lama asfáltica - faixa II - areia e brita comerciais</v>
          </cell>
          <cell r="C4152" t="str">
            <v>m²</v>
          </cell>
          <cell r="D4152" t="str">
            <v>DNIT 150/2010-ES</v>
          </cell>
        </row>
        <row r="4153">
          <cell r="A4153">
            <v>4011405</v>
          </cell>
          <cell r="B4153" t="str">
            <v>Lama asfáltica - faixa III - areia extraída e brita produzida</v>
          </cell>
          <cell r="C4153" t="str">
            <v>m²</v>
          </cell>
          <cell r="D4153" t="str">
            <v>DNIT 150/2010-ES</v>
          </cell>
        </row>
        <row r="4154">
          <cell r="A4154">
            <v>4011406</v>
          </cell>
          <cell r="B4154" t="str">
            <v>Lama asfáltica - faixa III - areia e brita comerciais</v>
          </cell>
          <cell r="C4154" t="str">
            <v>m²</v>
          </cell>
          <cell r="D4154" t="str">
            <v>DNIT 150/2010-ES</v>
          </cell>
        </row>
        <row r="4155">
          <cell r="A4155">
            <v>4011407</v>
          </cell>
          <cell r="B4155" t="str">
            <v>Micro revestimento a frio com emulsão modificada com polímero de 0,8 cm - brita produzida</v>
          </cell>
          <cell r="C4155" t="str">
            <v>m²</v>
          </cell>
          <cell r="D4155" t="str">
            <v>DNIT 035/2018-ES</v>
          </cell>
        </row>
        <row r="4156">
          <cell r="A4156">
            <v>4011408</v>
          </cell>
          <cell r="B4156" t="str">
            <v>Micro revestimento a frio com emulsão modificada com polímero de 0,8 cm - brita comercial</v>
          </cell>
          <cell r="C4156" t="str">
            <v>m²</v>
          </cell>
          <cell r="D4156" t="str">
            <v>DNIT 035/2018-ES</v>
          </cell>
        </row>
        <row r="4157">
          <cell r="A4157">
            <v>4011409</v>
          </cell>
          <cell r="B4157" t="str">
            <v>Micro revestimento a frio com emulsão modificada com polímero de 1,5 cm - brita produzida</v>
          </cell>
          <cell r="C4157" t="str">
            <v>m²</v>
          </cell>
          <cell r="D4157" t="str">
            <v>DNIT 035/2018-ES</v>
          </cell>
        </row>
        <row r="4158">
          <cell r="A4158">
            <v>4011410</v>
          </cell>
          <cell r="B4158" t="str">
            <v>Micro revestimento a frio com emulsão modificada com polímero de 1,5 cm - brita comercial</v>
          </cell>
          <cell r="C4158" t="str">
            <v>m²</v>
          </cell>
          <cell r="D4158" t="str">
            <v>DNIT 035/2018-ES</v>
          </cell>
        </row>
        <row r="4159">
          <cell r="A4159">
            <v>4011411</v>
          </cell>
          <cell r="B4159" t="str">
            <v>Micro revestimento a frio com emulsão modificada com polímero de 2,0 cm - brita produzida</v>
          </cell>
          <cell r="C4159" t="str">
            <v>m²</v>
          </cell>
          <cell r="D4159" t="str">
            <v>DNIT 035/2018-ES</v>
          </cell>
        </row>
        <row r="4160">
          <cell r="A4160">
            <v>4011412</v>
          </cell>
          <cell r="B4160" t="str">
            <v>Micro revestimento a frio com emulsão modificada com polímero de 2,0 cm - brita comercial</v>
          </cell>
          <cell r="C4160" t="str">
            <v>m²</v>
          </cell>
          <cell r="D4160" t="str">
            <v>DNIT 035/2018-ES</v>
          </cell>
        </row>
        <row r="4161">
          <cell r="A4161">
            <v>4011413</v>
          </cell>
          <cell r="B4161" t="str">
            <v>Micro revestimento a frio com emulsão modificada com polímero de 2,5 cm - brita produzida</v>
          </cell>
          <cell r="C4161" t="str">
            <v>m²</v>
          </cell>
          <cell r="D4161" t="str">
            <v>DNIT 035/2018-ES</v>
          </cell>
        </row>
        <row r="4162">
          <cell r="A4162">
            <v>4011414</v>
          </cell>
          <cell r="B4162" t="str">
            <v>Micro revestimento a frio com emulsão modificada com polímero de 2,5 cm - brita comercial</v>
          </cell>
          <cell r="C4162" t="str">
            <v>m²</v>
          </cell>
          <cell r="D4162" t="str">
            <v>DNIT 035/2018-ES</v>
          </cell>
        </row>
        <row r="4163">
          <cell r="A4163">
            <v>4011415</v>
          </cell>
          <cell r="B4163" t="str">
            <v>Micro pré-misturado a quente com asfalto polímero - brita comecial</v>
          </cell>
          <cell r="C4163" t="str">
            <v>t</v>
          </cell>
          <cell r="D4163" t="str">
            <v>DNER-ES 388/99</v>
          </cell>
        </row>
        <row r="4164">
          <cell r="A4164">
            <v>4011416</v>
          </cell>
          <cell r="B4164" t="str">
            <v>Micro pré-misturado a quente com asfalto polímero - brita produzida</v>
          </cell>
          <cell r="C4164" t="str">
            <v>t</v>
          </cell>
          <cell r="D4164" t="str">
            <v>DNER-ES 388/99</v>
          </cell>
        </row>
        <row r="4165">
          <cell r="A4165">
            <v>4011417</v>
          </cell>
          <cell r="B4165" t="str">
            <v>Pré-misturado a frio - faixa A - areia extraída, brita produzida</v>
          </cell>
          <cell r="C4165" t="str">
            <v>m³</v>
          </cell>
          <cell r="D4165" t="str">
            <v>DNIT 153/2010-ES</v>
          </cell>
        </row>
        <row r="4166">
          <cell r="A4166">
            <v>4011418</v>
          </cell>
          <cell r="B4166" t="str">
            <v>Pré-misturado a frio - faixa A - areia e brita comerciais</v>
          </cell>
          <cell r="C4166" t="str">
            <v>m³</v>
          </cell>
          <cell r="D4166" t="str">
            <v>DNIT 153/2010-ES</v>
          </cell>
        </row>
        <row r="4167">
          <cell r="A4167">
            <v>4011419</v>
          </cell>
          <cell r="B4167" t="str">
            <v>Pré-misturado a frio - faixa B - areia extraída, brita produzida</v>
          </cell>
          <cell r="C4167" t="str">
            <v>m³</v>
          </cell>
          <cell r="D4167" t="str">
            <v>DNIT 153/2010-ES</v>
          </cell>
        </row>
        <row r="4168">
          <cell r="A4168">
            <v>4011420</v>
          </cell>
          <cell r="B4168" t="str">
            <v>Pré-misturado a frio - faixa B - areia e brita comerciais</v>
          </cell>
          <cell r="C4168" t="str">
            <v>m³</v>
          </cell>
          <cell r="D4168" t="str">
            <v>DNIT 153/2010-ES</v>
          </cell>
        </row>
        <row r="4169">
          <cell r="A4169">
            <v>4011421</v>
          </cell>
          <cell r="B4169" t="str">
            <v>Pré-misturado a frio - faixa C - areia extraída, brita produzida</v>
          </cell>
          <cell r="C4169" t="str">
            <v>m³</v>
          </cell>
          <cell r="D4169" t="str">
            <v>DNIT 153/2010-ES</v>
          </cell>
        </row>
        <row r="4170">
          <cell r="A4170">
            <v>4011422</v>
          </cell>
          <cell r="B4170" t="str">
            <v>Pré-misturado a frio - faixa C - areia e brita comerciais</v>
          </cell>
          <cell r="C4170" t="str">
            <v>m³</v>
          </cell>
          <cell r="D4170" t="str">
            <v>DNIT 153/2010-ES</v>
          </cell>
        </row>
        <row r="4171">
          <cell r="A4171">
            <v>4011423</v>
          </cell>
          <cell r="B4171" t="str">
            <v>Pré-misturado a frio - faixa D - areia extraída, brita produzida</v>
          </cell>
          <cell r="C4171" t="str">
            <v>m³</v>
          </cell>
          <cell r="D4171" t="str">
            <v>DNIT 153/2010-ES</v>
          </cell>
        </row>
        <row r="4172">
          <cell r="A4172">
            <v>4011424</v>
          </cell>
          <cell r="B4172" t="str">
            <v>Pré-misturado a frio - faixa D - areia e brita comerciais</v>
          </cell>
          <cell r="C4172" t="str">
            <v>m³</v>
          </cell>
          <cell r="D4172" t="str">
            <v>DNIT 153/2010-ES</v>
          </cell>
        </row>
        <row r="4173">
          <cell r="A4173">
            <v>4011425</v>
          </cell>
          <cell r="B4173" t="str">
            <v>Pré-misturado a frio com asfalto polímero - faixa A - areia extraída, brita produzida</v>
          </cell>
          <cell r="C4173" t="str">
            <v>m³</v>
          </cell>
          <cell r="D4173" t="str">
            <v>DNER-ES 390/99</v>
          </cell>
        </row>
        <row r="4174">
          <cell r="A4174">
            <v>4011426</v>
          </cell>
          <cell r="B4174" t="str">
            <v>Pré-misturado a frio com asfalto polímero - faixa A - areia e brita comerciais</v>
          </cell>
          <cell r="C4174" t="str">
            <v>m³</v>
          </cell>
          <cell r="D4174" t="str">
            <v>DNER-ES 390/99</v>
          </cell>
        </row>
        <row r="4175">
          <cell r="A4175">
            <v>4011427</v>
          </cell>
          <cell r="B4175" t="str">
            <v>Pré-misturado a frio com asfalto polímero - faixa B - areia extraída, brita produzida</v>
          </cell>
          <cell r="C4175" t="str">
            <v>m³</v>
          </cell>
          <cell r="D4175" t="str">
            <v>DNER-ES 390/99</v>
          </cell>
        </row>
        <row r="4176">
          <cell r="A4176">
            <v>4011428</v>
          </cell>
          <cell r="B4176" t="str">
            <v>Pré-misturado a frio com asfalto polímero - faixa B - areia e brita comerciais</v>
          </cell>
          <cell r="C4176" t="str">
            <v>m³</v>
          </cell>
          <cell r="D4176" t="str">
            <v>DNER-ES 390/99</v>
          </cell>
        </row>
        <row r="4177">
          <cell r="A4177">
            <v>4011429</v>
          </cell>
          <cell r="B4177" t="str">
            <v>Pré-misturado a frio com asfalto polímero - faixa C - areia extraída, brita produzida</v>
          </cell>
          <cell r="C4177" t="str">
            <v>m³</v>
          </cell>
          <cell r="D4177" t="str">
            <v>DNER-ES 390/99</v>
          </cell>
        </row>
        <row r="4178">
          <cell r="A4178">
            <v>4011430</v>
          </cell>
          <cell r="B4178" t="str">
            <v>Pré-misturado a frio com asfalto polímero - faixa C - areia e brita comerciais</v>
          </cell>
          <cell r="C4178" t="str">
            <v>m³</v>
          </cell>
          <cell r="D4178" t="str">
            <v>DNER-ES 390/99</v>
          </cell>
        </row>
        <row r="4179">
          <cell r="A4179">
            <v>4011431</v>
          </cell>
          <cell r="B4179" t="str">
            <v>Pré-misturado a frio com asfalto polímero - faixa D - areia extraída, brita produzida</v>
          </cell>
          <cell r="C4179" t="str">
            <v>m³</v>
          </cell>
          <cell r="D4179" t="str">
            <v>DNER-ES 390/99</v>
          </cell>
        </row>
        <row r="4180">
          <cell r="A4180">
            <v>4011432</v>
          </cell>
          <cell r="B4180" t="str">
            <v>Pré-misturado a frio com asfalto polímero - faixa D - areia e brita comerciais</v>
          </cell>
          <cell r="C4180" t="str">
            <v>m³</v>
          </cell>
          <cell r="D4180" t="str">
            <v>DNER-ES 390/99</v>
          </cell>
        </row>
        <row r="4181">
          <cell r="A4181">
            <v>4011433</v>
          </cell>
          <cell r="B4181" t="str">
            <v>Pré-misturado a quente com asfalto polímero - faixa I - camada porosa de atrito - areia extraída, brita produzida</v>
          </cell>
          <cell r="C4181" t="str">
            <v>t</v>
          </cell>
          <cell r="D4181" t="str">
            <v>DNER-ES 386/99</v>
          </cell>
        </row>
        <row r="4182">
          <cell r="A4182">
            <v>4011434</v>
          </cell>
          <cell r="B4182" t="str">
            <v>Pré-misturado a quente com asfalto polímero - faixa I - camada porosa de atrito - areia e brita comerciais</v>
          </cell>
          <cell r="C4182" t="str">
            <v>t</v>
          </cell>
          <cell r="D4182" t="str">
            <v>DNER-ES 386/99</v>
          </cell>
        </row>
        <row r="4183">
          <cell r="A4183">
            <v>4011435</v>
          </cell>
          <cell r="B4183" t="str">
            <v>Pré-misturado a quente com asfalto polímero - faixa II - camada porosa de atrito - areia extraída, brita produzida</v>
          </cell>
          <cell r="C4183" t="str">
            <v>t</v>
          </cell>
          <cell r="D4183" t="str">
            <v>DNER-ES 386/99</v>
          </cell>
        </row>
        <row r="4184">
          <cell r="A4184">
            <v>4011436</v>
          </cell>
          <cell r="B4184" t="str">
            <v>Pré-misturado a quente com asfalto polímero - faixa II - camada porosa de atrito - areia e brita comerciais</v>
          </cell>
          <cell r="C4184" t="str">
            <v>t</v>
          </cell>
          <cell r="D4184" t="str">
            <v>DNER-ES 386/99</v>
          </cell>
        </row>
        <row r="4185">
          <cell r="A4185">
            <v>4011437</v>
          </cell>
          <cell r="B4185" t="str">
            <v>Pré-misturado a quente com asfalto polímero - faixa III - camada porosa de atrito - areia extraída, brita produzida</v>
          </cell>
          <cell r="C4185" t="str">
            <v>t</v>
          </cell>
          <cell r="D4185" t="str">
            <v>DNER-ES 386/99</v>
          </cell>
        </row>
        <row r="4186">
          <cell r="A4186">
            <v>4011438</v>
          </cell>
          <cell r="B4186" t="str">
            <v>Pré-misturado a quente com asfalto polímero - faixa III - camada porosa de atrito - areia e brita comerciais</v>
          </cell>
          <cell r="C4186" t="str">
            <v>t</v>
          </cell>
          <cell r="D4186" t="str">
            <v>DNER-ES 386/99</v>
          </cell>
        </row>
        <row r="4187">
          <cell r="A4187">
            <v>4011439</v>
          </cell>
          <cell r="B4187" t="str">
            <v>Pré-misturado a quente com asfalto polímero - faixa IV - camada porosa de atrito - areia extraída, brita produzida</v>
          </cell>
          <cell r="C4187" t="str">
            <v>t</v>
          </cell>
          <cell r="D4187" t="str">
            <v>DNER-ES 386/99</v>
          </cell>
        </row>
        <row r="4188">
          <cell r="A4188">
            <v>4011440</v>
          </cell>
          <cell r="B4188" t="str">
            <v>Pré-misturado a quente com asfalto polímero - faixa IV - camada porosa de atrito - areia e brita comerciais</v>
          </cell>
          <cell r="C4188" t="str">
            <v>t</v>
          </cell>
          <cell r="D4188" t="str">
            <v>DNER-ES 386/99</v>
          </cell>
        </row>
        <row r="4189">
          <cell r="A4189">
            <v>4011441</v>
          </cell>
          <cell r="B4189" t="str">
            <v>Pré-misturado a quente com asfalto polímero - faixa V - camada porosa de atrito - areia extraída, brita produzida</v>
          </cell>
          <cell r="C4189" t="str">
            <v>t</v>
          </cell>
          <cell r="D4189" t="str">
            <v>DNER-ES 386/99</v>
          </cell>
        </row>
        <row r="4190">
          <cell r="A4190">
            <v>4011442</v>
          </cell>
          <cell r="B4190" t="str">
            <v>Pré-misturado a quente com asfalto polímero - faixa V - camada porosa de atrito - areia e brita comerciais</v>
          </cell>
          <cell r="C4190" t="str">
            <v>t</v>
          </cell>
          <cell r="D4190" t="str">
            <v>DNER-ES 386/99</v>
          </cell>
        </row>
        <row r="4191">
          <cell r="A4191">
            <v>4011443</v>
          </cell>
          <cell r="B4191" t="str">
            <v>Areia asfalto a quente - faixa A - areia extraída</v>
          </cell>
          <cell r="C4191" t="str">
            <v>t</v>
          </cell>
          <cell r="D4191" t="str">
            <v>DNIT 032/2005-ES</v>
          </cell>
        </row>
        <row r="4192">
          <cell r="A4192">
            <v>4011444</v>
          </cell>
          <cell r="B4192" t="str">
            <v>Areia asfalto a quente - faixa A - areia comercial</v>
          </cell>
          <cell r="C4192" t="str">
            <v>t</v>
          </cell>
          <cell r="D4192" t="str">
            <v>DNIT 032/2005-ES</v>
          </cell>
        </row>
        <row r="4193">
          <cell r="A4193">
            <v>4011445</v>
          </cell>
          <cell r="B4193" t="str">
            <v>Areia asfalto a quente - faixa B - areia extraída</v>
          </cell>
          <cell r="C4193" t="str">
            <v>t</v>
          </cell>
          <cell r="D4193" t="str">
            <v>DNIT 032/2005-ES</v>
          </cell>
        </row>
        <row r="4194">
          <cell r="A4194">
            <v>4011446</v>
          </cell>
          <cell r="B4194" t="str">
            <v>Areia asfalto a quente - faixa B - areia comercial</v>
          </cell>
          <cell r="C4194" t="str">
            <v>t</v>
          </cell>
          <cell r="D4194" t="str">
            <v>DNIT 032/2005-ES</v>
          </cell>
        </row>
        <row r="4195">
          <cell r="A4195">
            <v>4011447</v>
          </cell>
          <cell r="B4195" t="str">
            <v>Areia asfalto a quente com asfalto polímero - faixa A - areia extraída</v>
          </cell>
          <cell r="C4195" t="str">
            <v>t</v>
          </cell>
          <cell r="D4195" t="str">
            <v>DNER-ES 387/99</v>
          </cell>
        </row>
        <row r="4196">
          <cell r="A4196">
            <v>4011448</v>
          </cell>
          <cell r="B4196" t="str">
            <v>Areia asfalto a quente com asfalto polímero - faixa A - areia comercial</v>
          </cell>
          <cell r="C4196" t="str">
            <v>t</v>
          </cell>
          <cell r="D4196" t="str">
            <v>DNER-ES 387/99</v>
          </cell>
        </row>
        <row r="4197">
          <cell r="A4197">
            <v>4011449</v>
          </cell>
          <cell r="B4197" t="str">
            <v>Areia asfalto a quente com asfalto polímero - faixa B - areia extraída</v>
          </cell>
          <cell r="C4197" t="str">
            <v>t</v>
          </cell>
          <cell r="D4197" t="str">
            <v>DNER-ES 387/99</v>
          </cell>
        </row>
        <row r="4198">
          <cell r="A4198">
            <v>4011450</v>
          </cell>
          <cell r="B4198" t="str">
            <v>Areia asfalto a quente com asfalto polímero - faixa B - areia comercial</v>
          </cell>
          <cell r="C4198" t="str">
            <v>t</v>
          </cell>
          <cell r="D4198" t="str">
            <v>DNER-ES 387/99</v>
          </cell>
        </row>
        <row r="4199">
          <cell r="A4199">
            <v>4011451</v>
          </cell>
          <cell r="B4199" t="str">
            <v>Areia asfalto a quente com asfalto polímero - faixa C - areia extraída</v>
          </cell>
          <cell r="C4199" t="str">
            <v>t</v>
          </cell>
          <cell r="D4199" t="str">
            <v>DNER-ES 387/99</v>
          </cell>
        </row>
        <row r="4200">
          <cell r="A4200">
            <v>4011452</v>
          </cell>
          <cell r="B4200" t="str">
            <v>Areia asfalto a quente com asfalto polímero - faixa C - areia comercial</v>
          </cell>
          <cell r="C4200" t="str">
            <v>t</v>
          </cell>
          <cell r="D4200" t="str">
            <v>DNER-ES 387/99</v>
          </cell>
        </row>
        <row r="4201">
          <cell r="A4201">
            <v>4011453</v>
          </cell>
          <cell r="B4201" t="str">
            <v>Concreto asfáltico - faixa A - areia extraída, brita produzida</v>
          </cell>
          <cell r="C4201" t="str">
            <v>t</v>
          </cell>
          <cell r="D4201" t="str">
            <v>DNIT 031/2006-ES</v>
          </cell>
        </row>
        <row r="4202">
          <cell r="A4202">
            <v>4011454</v>
          </cell>
          <cell r="B4202" t="str">
            <v>Concreto asfáltico - faixa A - areia e brita comerciais</v>
          </cell>
          <cell r="C4202" t="str">
            <v>t</v>
          </cell>
          <cell r="D4202" t="str">
            <v>DNIT 031/2006-ES</v>
          </cell>
        </row>
        <row r="4203">
          <cell r="A4203">
            <v>4011455</v>
          </cell>
          <cell r="B4203" t="str">
            <v>Concreto asfáltico - faixa A - massa comercial</v>
          </cell>
          <cell r="C4203" t="str">
            <v>t</v>
          </cell>
          <cell r="D4203" t="str">
            <v>DNIT 031/2006-ES</v>
          </cell>
        </row>
        <row r="4204">
          <cell r="A4204">
            <v>4011456</v>
          </cell>
          <cell r="B4204" t="str">
            <v>Concreto asfáltico com asfalto polímero - faixa A - areia extraída, brita produzida</v>
          </cell>
          <cell r="C4204" t="str">
            <v>t</v>
          </cell>
          <cell r="D4204" t="str">
            <v>DNER-ES 385/99</v>
          </cell>
        </row>
        <row r="4205">
          <cell r="A4205">
            <v>4011457</v>
          </cell>
          <cell r="B4205" t="str">
            <v>Concreto asfáltico com asfalto polímero - faixa A - areia e brita comerciais</v>
          </cell>
          <cell r="C4205" t="str">
            <v>t</v>
          </cell>
          <cell r="D4205" t="str">
            <v>DNER-ES 385/99</v>
          </cell>
        </row>
        <row r="4206">
          <cell r="A4206">
            <v>4011458</v>
          </cell>
          <cell r="B4206" t="str">
            <v>Concreto asfáltico - faixa B - areia extraída, brita produzidas</v>
          </cell>
          <cell r="C4206" t="str">
            <v>t</v>
          </cell>
          <cell r="D4206" t="str">
            <v>DNIT 031/2006-ES</v>
          </cell>
        </row>
        <row r="4207">
          <cell r="A4207">
            <v>4011459</v>
          </cell>
          <cell r="B4207" t="str">
            <v>Concreto asfáltico - faixa B - areia e brita comerciais</v>
          </cell>
          <cell r="C4207" t="str">
            <v>t</v>
          </cell>
          <cell r="D4207" t="str">
            <v>DNIT 031/2006-ES</v>
          </cell>
        </row>
        <row r="4208">
          <cell r="A4208">
            <v>4011460</v>
          </cell>
          <cell r="B4208" t="str">
            <v>Concreto asfáltico com asfalto polímero - faixa B - areia extraída, brita produzida</v>
          </cell>
          <cell r="C4208" t="str">
            <v>t</v>
          </cell>
          <cell r="D4208" t="str">
            <v>DNER-ES 385/99</v>
          </cell>
        </row>
        <row r="4209">
          <cell r="A4209">
            <v>4011461</v>
          </cell>
          <cell r="B4209" t="str">
            <v>Concreto asfáltico com asfalto polímero - faixa B - areia e brita comerciais</v>
          </cell>
          <cell r="C4209" t="str">
            <v>t</v>
          </cell>
          <cell r="D4209" t="str">
            <v>DNER-ES 385/99</v>
          </cell>
        </row>
        <row r="4210">
          <cell r="A4210">
            <v>4011462</v>
          </cell>
          <cell r="B4210" t="str">
            <v>Concreto asfáltico - faixa C - areia extraída, brita produzida</v>
          </cell>
          <cell r="C4210" t="str">
            <v>t</v>
          </cell>
          <cell r="D4210" t="str">
            <v>DNIT 031/2006-ES</v>
          </cell>
        </row>
        <row r="4211">
          <cell r="A4211">
            <v>4011463</v>
          </cell>
          <cell r="B4211" t="str">
            <v>Concreto asfáltico - faixa C - areia e brita comerciais</v>
          </cell>
          <cell r="C4211" t="str">
            <v>t</v>
          </cell>
          <cell r="D4211" t="str">
            <v>DNIT 031/2006-ES</v>
          </cell>
        </row>
        <row r="4212">
          <cell r="A4212">
            <v>4011464</v>
          </cell>
          <cell r="B4212" t="str">
            <v>Concreto asfáltico - faixa C - massa comercial</v>
          </cell>
          <cell r="C4212" t="str">
            <v>t</v>
          </cell>
          <cell r="D4212" t="str">
            <v>DNIT 031/2006-ES</v>
          </cell>
        </row>
        <row r="4213">
          <cell r="A4213">
            <v>4011465</v>
          </cell>
          <cell r="B4213" t="str">
            <v>Concreto asfáltico com asfalto polímero - faixa C - areia extraída, brita produzida</v>
          </cell>
          <cell r="C4213" t="str">
            <v>t</v>
          </cell>
          <cell r="D4213" t="str">
            <v>DNER-ES 385/99</v>
          </cell>
        </row>
        <row r="4214">
          <cell r="A4214">
            <v>4011466</v>
          </cell>
          <cell r="B4214" t="str">
            <v>Concreto asfáltico com asfalto polímero - faixa C - areia e brita comerciais</v>
          </cell>
          <cell r="C4214" t="str">
            <v>t</v>
          </cell>
          <cell r="D4214" t="str">
            <v>DNER-ES 385/99</v>
          </cell>
        </row>
        <row r="4215">
          <cell r="A4215">
            <v>4011469</v>
          </cell>
          <cell r="B4215" t="str">
            <v>Concreto asfáltico com borracha - faixa A - brita comercial</v>
          </cell>
          <cell r="C4215" t="str">
            <v>t</v>
          </cell>
          <cell r="D4215" t="str">
            <v>DNIT 112/2009-ES</v>
          </cell>
        </row>
        <row r="4216">
          <cell r="A4216">
            <v>4011470</v>
          </cell>
          <cell r="B4216" t="str">
            <v>Concreto asfáltico com borracha - faixa B - brita comercial</v>
          </cell>
          <cell r="C4216" t="str">
            <v>t</v>
          </cell>
          <cell r="D4216" t="str">
            <v>DNIT 112/2009-ES</v>
          </cell>
        </row>
        <row r="4217">
          <cell r="A4217">
            <v>4011471</v>
          </cell>
          <cell r="B4217" t="str">
            <v>Concreto asfáltico com borracha - faixa C - brita comercial</v>
          </cell>
          <cell r="C4217" t="str">
            <v>t</v>
          </cell>
          <cell r="D4217" t="str">
            <v>DNIT 112/2009-ES</v>
          </cell>
        </row>
        <row r="4218">
          <cell r="A4218">
            <v>4011472</v>
          </cell>
          <cell r="B4218" t="str">
            <v>Concreto asfáltico com borracha - faixa GAP GRADED - brita comercial</v>
          </cell>
          <cell r="C4218" t="str">
            <v>t</v>
          </cell>
          <cell r="D4218" t="str">
            <v>DNIT 112/2009-ES</v>
          </cell>
        </row>
        <row r="4219">
          <cell r="A4219">
            <v>4011473</v>
          </cell>
          <cell r="B4219" t="str">
            <v>Concreto asfáltico com borracha - faixa A - brita produzida</v>
          </cell>
          <cell r="C4219" t="str">
            <v>t</v>
          </cell>
          <cell r="D4219" t="str">
            <v>DNIT 112/2009-ES</v>
          </cell>
        </row>
        <row r="4220">
          <cell r="A4220">
            <v>4011474</v>
          </cell>
          <cell r="B4220" t="str">
            <v>Concreto asfáltico com borracha - faixa B - brita produzida</v>
          </cell>
          <cell r="C4220" t="str">
            <v>t</v>
          </cell>
          <cell r="D4220" t="str">
            <v>DNIT 112/2009-ES</v>
          </cell>
        </row>
        <row r="4221">
          <cell r="A4221">
            <v>4011475</v>
          </cell>
          <cell r="B4221" t="str">
            <v>Concreto asfáltico com borracha - faixa C - brita produzida</v>
          </cell>
          <cell r="C4221" t="str">
            <v>t</v>
          </cell>
          <cell r="D4221" t="str">
            <v>DNIT 112/2009-ES</v>
          </cell>
        </row>
        <row r="4222">
          <cell r="A4222">
            <v>4011476</v>
          </cell>
          <cell r="B4222" t="str">
            <v>Concreto asfáltico com borracha - faixa GAP GRADED - brita produzida</v>
          </cell>
          <cell r="C4222" t="str">
            <v>t</v>
          </cell>
          <cell r="D4222" t="str">
            <v>DNIT 112/2009-ES</v>
          </cell>
        </row>
        <row r="4223">
          <cell r="A4223">
            <v>4011477</v>
          </cell>
          <cell r="B4223" t="str">
            <v>Concreto asfáltico reciclado em usina com adição de asfalto - brita produzida</v>
          </cell>
          <cell r="C4223" t="str">
            <v>t</v>
          </cell>
          <cell r="D4223" t="str">
            <v>DNIT 033/2005-ES</v>
          </cell>
        </row>
        <row r="4224">
          <cell r="A4224">
            <v>4011478</v>
          </cell>
          <cell r="B4224" t="str">
            <v>Concreto asfáltico reciclado em usina com adição de asfalto - brita comercial</v>
          </cell>
          <cell r="C4224" t="str">
            <v>t</v>
          </cell>
          <cell r="D4224" t="str">
            <v>DNIT 033/2005-ES</v>
          </cell>
        </row>
        <row r="4225">
          <cell r="A4225">
            <v>4011479</v>
          </cell>
          <cell r="B4225" t="str">
            <v>Fresagem contínua de revestimento betuminoso</v>
          </cell>
          <cell r="C4225" t="str">
            <v>m³</v>
          </cell>
          <cell r="D4225" t="str">
            <v>DNIT 159/2011-ES</v>
          </cell>
        </row>
        <row r="4226">
          <cell r="A4226">
            <v>4011480</v>
          </cell>
          <cell r="B4226" t="str">
            <v>Fresagem descontínua de revestimento betuminoso</v>
          </cell>
          <cell r="C4226" t="str">
            <v>m³</v>
          </cell>
          <cell r="D4226" t="str">
            <v>DNIT 159/2011-ES</v>
          </cell>
        </row>
        <row r="4227">
          <cell r="A4227">
            <v>4011481</v>
          </cell>
          <cell r="B4227" t="str">
            <v>Reciclagem simples com incorporação do revestimento asfáltico à base</v>
          </cell>
          <cell r="C4227" t="str">
            <v>m³</v>
          </cell>
          <cell r="D4227"/>
        </row>
        <row r="4228">
          <cell r="A4228">
            <v>4011482</v>
          </cell>
          <cell r="B4228" t="str">
            <v>Reciclagem com adição de cimento e incorporação do revestimento asfáltico à base</v>
          </cell>
          <cell r="C4228" t="str">
            <v>m³</v>
          </cell>
          <cell r="D4228" t="str">
            <v>DNIT 167/2013-ES</v>
          </cell>
        </row>
        <row r="4229">
          <cell r="A4229">
            <v>4011483</v>
          </cell>
          <cell r="B4229" t="str">
            <v>Reciclagem com adição de brita produzida e incorporação do revestimento asfáltico à base</v>
          </cell>
          <cell r="C4229" t="str">
            <v>m³</v>
          </cell>
          <cell r="D4229"/>
        </row>
        <row r="4230">
          <cell r="A4230">
            <v>4011484</v>
          </cell>
          <cell r="B4230" t="str">
            <v>Reciclagem com adição de brita comercial e incorporação do revestimento asfáltico à base</v>
          </cell>
          <cell r="C4230" t="str">
            <v>m³</v>
          </cell>
          <cell r="D4230"/>
        </row>
        <row r="4231">
          <cell r="A4231">
            <v>4011485</v>
          </cell>
          <cell r="B4231" t="str">
            <v>Reciclagem com incorporação do revestimento asfáltico à base com adição de brita produzida e cimento</v>
          </cell>
          <cell r="C4231" t="str">
            <v>m³</v>
          </cell>
          <cell r="D4231" t="str">
            <v>DNIT 167/2013-ES</v>
          </cell>
        </row>
        <row r="4232">
          <cell r="A4232">
            <v>4011486</v>
          </cell>
          <cell r="B4232" t="str">
            <v>Reciclagem com incorporação do revestimento asfáltico à base com adição de brita comercial e cimento</v>
          </cell>
          <cell r="C4232" t="str">
            <v>m³</v>
          </cell>
          <cell r="D4232" t="str">
            <v>DNIT 167/2013-ES</v>
          </cell>
        </row>
        <row r="4233">
          <cell r="A4233">
            <v>4011487</v>
          </cell>
          <cell r="B4233" t="str">
            <v>Reciclagem com espuma asfáltica e incorporação do revestimento asfáltico à base com adição de pó de pedra comercial e cimento</v>
          </cell>
          <cell r="C4233" t="str">
            <v>m³</v>
          </cell>
          <cell r="D4233" t="str">
            <v>DNIT 166/2013-ES</v>
          </cell>
        </row>
        <row r="4234">
          <cell r="A4234">
            <v>4011488</v>
          </cell>
          <cell r="B4234" t="str">
            <v>Reciclagem com espuma asfáltica e incorporação do revestimento asfáltico à base com adição de cimento</v>
          </cell>
          <cell r="C4234" t="str">
            <v>m³</v>
          </cell>
          <cell r="D4234" t="str">
            <v>DNIT 166/2013-ES</v>
          </cell>
        </row>
        <row r="4235">
          <cell r="A4235">
            <v>4011489</v>
          </cell>
          <cell r="B4235" t="str">
            <v>Reciclagem em usina com espuma de asfalto de concreto asfáltico com adição de agregado comercial e cimento</v>
          </cell>
          <cell r="C4235" t="str">
            <v>m³</v>
          </cell>
          <cell r="D4235" t="str">
            <v>DNIT 169/2014-ES</v>
          </cell>
        </row>
        <row r="4236">
          <cell r="A4236">
            <v>4011490</v>
          </cell>
          <cell r="B4236" t="str">
            <v>Manta sintética para recapeamento asfáltico com geotextil RT - 09 - fornecimento e aplicação</v>
          </cell>
          <cell r="C4236" t="str">
            <v>m²</v>
          </cell>
          <cell r="D4236"/>
        </row>
        <row r="4237">
          <cell r="A4237">
            <v>4011491</v>
          </cell>
          <cell r="B4237" t="str">
            <v>Pavimento de concreto compactado com rolo - brita produzida</v>
          </cell>
          <cell r="C4237" t="str">
            <v>m³</v>
          </cell>
          <cell r="D4237" t="str">
            <v>DNIT 059/2004-ES</v>
          </cell>
        </row>
        <row r="4238">
          <cell r="A4238">
            <v>4011492</v>
          </cell>
          <cell r="B4238" t="str">
            <v>Pavimento de concreto compactado com rolo - brita comercial</v>
          </cell>
          <cell r="C4238" t="str">
            <v>m³</v>
          </cell>
          <cell r="D4238" t="str">
            <v>DNIT 059/2004-ES</v>
          </cell>
        </row>
        <row r="4239">
          <cell r="A4239">
            <v>4011506</v>
          </cell>
          <cell r="B4239" t="str">
            <v>Pavimento de concreto com equipamento de pequeno porte, espessura de 0,12 m, sem agente de cura e sem tela soldada - concreto usinado - areia extraída e brita produzida</v>
          </cell>
          <cell r="C4239" t="str">
            <v>m²</v>
          </cell>
          <cell r="D4239" t="str">
            <v>DNIT 047/2004-ES</v>
          </cell>
        </row>
        <row r="4240">
          <cell r="A4240">
            <v>4011507</v>
          </cell>
          <cell r="B4240" t="str">
            <v>Pavimento de concreto com equipamento de pequeno porte, espessura de 0,12 m, com agente de cura e com tela soldada - concreto usinado - areia extraída e brita produzida</v>
          </cell>
          <cell r="C4240" t="str">
            <v>m²</v>
          </cell>
          <cell r="D4240" t="str">
            <v>DNIT 047/2004-ES</v>
          </cell>
        </row>
        <row r="4241">
          <cell r="A4241">
            <v>4011508</v>
          </cell>
          <cell r="B4241" t="str">
            <v>Pavimento de concreto com equipamento de pequeno porte, espessura de 0,14 m, com agente de cura e sem tela soldada - concreto usinado - areia extraída e brita produzida</v>
          </cell>
          <cell r="C4241" t="str">
            <v>m²</v>
          </cell>
          <cell r="D4241" t="str">
            <v>DNIT 047/2004-ES</v>
          </cell>
        </row>
        <row r="4242">
          <cell r="A4242">
            <v>4011509</v>
          </cell>
          <cell r="B4242" t="str">
            <v>Pavimento de concreto com equipamento de pequeno porte, espessura de 0,14 m, com agente de cura e com tela soldada - concreto usinado - areia extraída e brita produzida</v>
          </cell>
          <cell r="C4242" t="str">
            <v>m²</v>
          </cell>
          <cell r="D4242" t="str">
            <v>DNIT 047/2004-ES</v>
          </cell>
        </row>
        <row r="4243">
          <cell r="A4243">
            <v>4011510</v>
          </cell>
          <cell r="B4243" t="str">
            <v>Pavimento de concreto com equipamento de pequeno porte, espessura de 0,15 m, com agente de cura e sem tela soldada - concreto usinado - areia extraída e brita produzida</v>
          </cell>
          <cell r="C4243" t="str">
            <v>m²</v>
          </cell>
          <cell r="D4243" t="str">
            <v>DNIT 047/2004-ES</v>
          </cell>
        </row>
        <row r="4244">
          <cell r="A4244">
            <v>4011511</v>
          </cell>
          <cell r="B4244" t="str">
            <v>Pavimento de concreto com equipamento de pequeno porte, espessura de 0,15 m, com agente de cura e com tela soldada - concreto usinado - areia extraída e brita produzida</v>
          </cell>
          <cell r="C4244" t="str">
            <v>m²</v>
          </cell>
          <cell r="D4244" t="str">
            <v>DNIT 047/2004-ES</v>
          </cell>
        </row>
        <row r="4245">
          <cell r="A4245">
            <v>4011512</v>
          </cell>
          <cell r="B4245" t="str">
            <v>Pavimento de concreto com equipamento de pequeno porte, espessura de 0,16 m, com agente de cura e sem tela soldada - concreto usinado - areia extraída e brita produzida</v>
          </cell>
          <cell r="C4245" t="str">
            <v>m²</v>
          </cell>
          <cell r="D4245" t="str">
            <v>DNIT 047/2004-ES</v>
          </cell>
        </row>
        <row r="4246">
          <cell r="A4246">
            <v>4011513</v>
          </cell>
          <cell r="B4246" t="str">
            <v>Pavimento de concreto com equipamento de pequeno porte, espessura de 0,16 m, com agente de cura e com tela soldada - concreto usinado - areia extraída e brita produzida</v>
          </cell>
          <cell r="C4246" t="str">
            <v>m²</v>
          </cell>
          <cell r="D4246" t="str">
            <v>DNIT 047/2004-ES</v>
          </cell>
        </row>
        <row r="4247">
          <cell r="A4247">
            <v>4011514</v>
          </cell>
          <cell r="B4247" t="str">
            <v>Pavimento de concreto com equipamento de pequeno porte, espessura de 0,18 m, com agente de cura e sem tela soldada - concreto usinado - areia extraída e brita produzida</v>
          </cell>
          <cell r="C4247" t="str">
            <v>m²</v>
          </cell>
          <cell r="D4247" t="str">
            <v>DNIT 047/2004-ES</v>
          </cell>
        </row>
        <row r="4248">
          <cell r="A4248">
            <v>4011515</v>
          </cell>
          <cell r="B4248" t="str">
            <v>Pavimento de concreto com equipamento de pequeno porte, espessura de 0,18 m, com agente de cura e com tela soldada - concreto usinado - areia extraída e brita produzida</v>
          </cell>
          <cell r="C4248" t="str">
            <v>m²</v>
          </cell>
          <cell r="D4248" t="str">
            <v>DNIT 047/2004-ES</v>
          </cell>
        </row>
        <row r="4249">
          <cell r="A4249">
            <v>4011516</v>
          </cell>
          <cell r="B4249" t="str">
            <v>Pavimento de concreto com equipamento de pequeno porte, espessura de 0,20 m, com agente de cura e com tela soldada - concreto usinado - areia extraída e brita produzida</v>
          </cell>
          <cell r="C4249" t="str">
            <v>m²</v>
          </cell>
          <cell r="D4249" t="str">
            <v>DNIT 047/2004-ES</v>
          </cell>
        </row>
        <row r="4250">
          <cell r="A4250">
            <v>4011517</v>
          </cell>
          <cell r="B4250" t="str">
            <v>Pavimento de concreto com equipamento de pequeno porte, espessura de 0,22 m, com agente de cura e com tela soldada - concreto usinado - areia extraída e brita produzida</v>
          </cell>
          <cell r="C4250" t="str">
            <v>m²</v>
          </cell>
          <cell r="D4250" t="str">
            <v>DNIT 047/2004-ES</v>
          </cell>
        </row>
        <row r="4251">
          <cell r="A4251">
            <v>4011518</v>
          </cell>
          <cell r="B4251" t="str">
            <v>Pavimento de concreto com equipamento de pequeno porte, espessura de 0,24 m, com agente de cura e com tela soldada - concreto usinado - areia extraída e brita produzida</v>
          </cell>
          <cell r="C4251" t="str">
            <v>m²</v>
          </cell>
          <cell r="D4251" t="str">
            <v>DNIT 047/2004-ES</v>
          </cell>
        </row>
        <row r="4252">
          <cell r="A4252">
            <v>4011519</v>
          </cell>
          <cell r="B4252" t="str">
            <v>Pavimento de concreto com equipamento de pequeno porte, espessura de 0,12 m, sem agente de cura e sem tela soldada - concreto usinado - areia e brita comerciais</v>
          </cell>
          <cell r="C4252" t="str">
            <v>m²</v>
          </cell>
          <cell r="D4252" t="str">
            <v>DNIT 047/2004-ES</v>
          </cell>
        </row>
        <row r="4253">
          <cell r="A4253">
            <v>4011520</v>
          </cell>
          <cell r="B4253" t="str">
            <v>Pavimento de concreto com equipamento de pequeno porte, espessura de 0,12 m, com agente de cura e com tela soldada - concreto usinado - areia e brita comerciais</v>
          </cell>
          <cell r="C4253" t="str">
            <v>m²</v>
          </cell>
          <cell r="D4253" t="str">
            <v>DNIT 047/2004-ES</v>
          </cell>
        </row>
        <row r="4254">
          <cell r="A4254">
            <v>4011521</v>
          </cell>
          <cell r="B4254" t="str">
            <v>Pavimento de concreto com equipamento de pequeno porte, espessura de 0,14 m, com agente de cura e sem tela soldada - concreto usinado - areia e brita comerciais</v>
          </cell>
          <cell r="C4254" t="str">
            <v>m²</v>
          </cell>
          <cell r="D4254" t="str">
            <v>DNIT 047/2004-ES</v>
          </cell>
        </row>
        <row r="4255">
          <cell r="A4255">
            <v>4011522</v>
          </cell>
          <cell r="B4255" t="str">
            <v>Pavimento de concreto com equipamento de pequeno porte, espessura de 0,14 m, com agente de cura e com tela soldada - concreto usinado - areia e brita comerciais</v>
          </cell>
          <cell r="C4255" t="str">
            <v>m²</v>
          </cell>
          <cell r="D4255" t="str">
            <v>DNIT 047/2004-ES</v>
          </cell>
        </row>
        <row r="4256">
          <cell r="A4256">
            <v>4011523</v>
          </cell>
          <cell r="B4256" t="str">
            <v>Pavimento de concreto com equipamento de pequeno porte, espessura de 0,15 m, com agente de cura e sem tela soldada - concreto usinado - areia e brita comerciais</v>
          </cell>
          <cell r="C4256" t="str">
            <v>m²</v>
          </cell>
          <cell r="D4256" t="str">
            <v>DNIT 047/2004-ES</v>
          </cell>
        </row>
        <row r="4257">
          <cell r="A4257">
            <v>4011524</v>
          </cell>
          <cell r="B4257" t="str">
            <v>Pavimento de concreto com equipamento de pequeno porte, espessura de 0,15 m, com agente de cura e com tela soldada - concreto usinado - areia e brita comerciais</v>
          </cell>
          <cell r="C4257" t="str">
            <v>m²</v>
          </cell>
          <cell r="D4257" t="str">
            <v>DNIT 047/2004-ES</v>
          </cell>
        </row>
        <row r="4258">
          <cell r="A4258">
            <v>4011525</v>
          </cell>
          <cell r="B4258" t="str">
            <v>Pavimento de concreto com equipamento de pequeno porte, espessura de 0,16 m, com agente de cura e sem tela soldada - concreto usinado - areia e brita comerciais</v>
          </cell>
          <cell r="C4258" t="str">
            <v>m²</v>
          </cell>
          <cell r="D4258" t="str">
            <v>DNIT 047/2004-ES</v>
          </cell>
        </row>
        <row r="4259">
          <cell r="A4259">
            <v>4011526</v>
          </cell>
          <cell r="B4259" t="str">
            <v>Pavimento de concreto com equipamento de pequeno porte, espessura de 0,16 m, com agente de cura e com tela soldada - concreto usinado - areia e brita comerciais</v>
          </cell>
          <cell r="C4259" t="str">
            <v>m²</v>
          </cell>
          <cell r="D4259" t="str">
            <v>DNIT 047/2004-ES</v>
          </cell>
        </row>
        <row r="4260">
          <cell r="A4260">
            <v>4011527</v>
          </cell>
          <cell r="B4260" t="str">
            <v>Pavimento de concreto com equipamento de pequeno porte, espessura de 0,18 m, com agente de cura e sem tela soldada - concreto usinado - areia e brita comerciais</v>
          </cell>
          <cell r="C4260" t="str">
            <v>m²</v>
          </cell>
          <cell r="D4260" t="str">
            <v>DNIT 047/2004-ES</v>
          </cell>
        </row>
        <row r="4261">
          <cell r="A4261">
            <v>4011528</v>
          </cell>
          <cell r="B4261" t="str">
            <v>Pavimento de concreto com equipamento de pequeno porte, espessura de 0,18 m, com agente de cura e com tela soldada - concreto usinado - areia e brita comerciais</v>
          </cell>
          <cell r="C4261" t="str">
            <v>m²</v>
          </cell>
          <cell r="D4261" t="str">
            <v>DNIT 047/2004-ES</v>
          </cell>
        </row>
        <row r="4262">
          <cell r="A4262">
            <v>4011529</v>
          </cell>
          <cell r="B4262" t="str">
            <v>Pavimento de concreto com equipamento de pequeno porte, espessura de 0,20 m, com agente de cura e com tela soldada - concreto usinado - areia e brita comerciais</v>
          </cell>
          <cell r="C4262" t="str">
            <v>m²</v>
          </cell>
          <cell r="D4262" t="str">
            <v>DNIT 047/2004-ES</v>
          </cell>
        </row>
        <row r="4263">
          <cell r="A4263">
            <v>4011530</v>
          </cell>
          <cell r="B4263" t="str">
            <v>Pavimento de concreto com equipamento de pequeno porte, espessura de 0,22 m, com agente de cura e com tela soldada - concreto usinado - areia e brita comerciais</v>
          </cell>
          <cell r="C4263" t="str">
            <v>m²</v>
          </cell>
          <cell r="D4263" t="str">
            <v>DNIT 047/2004-ES</v>
          </cell>
        </row>
        <row r="4264">
          <cell r="A4264">
            <v>4011531</v>
          </cell>
          <cell r="B4264" t="str">
            <v>Pavimento de concreto com equipamento de pequeno porte, espessura de 0,24 m, com agente de cura e com tela soldada - concreto usinado - areia e brita comerciais</v>
          </cell>
          <cell r="C4264" t="str">
            <v>m²</v>
          </cell>
          <cell r="D4264" t="str">
            <v>DNIT 047/2004-ES</v>
          </cell>
        </row>
        <row r="4265">
          <cell r="A4265">
            <v>4011532</v>
          </cell>
          <cell r="B4265" t="str">
            <v>Pavimento de concreto com formas deslizantes - areia extraída e brita produzida</v>
          </cell>
          <cell r="C4265" t="str">
            <v>m³</v>
          </cell>
          <cell r="D4265" t="str">
            <v>DNIT 049/2013-ES</v>
          </cell>
        </row>
        <row r="4266">
          <cell r="A4266">
            <v>4011533</v>
          </cell>
          <cell r="B4266" t="str">
            <v>Pavimento de concreto com formas deslizantes - areia e brita comerciais</v>
          </cell>
          <cell r="C4266" t="str">
            <v>m³</v>
          </cell>
          <cell r="D4266" t="str">
            <v>DNIT 049/2013-ES</v>
          </cell>
        </row>
        <row r="4267">
          <cell r="A4267">
            <v>4011534</v>
          </cell>
          <cell r="B4267" t="str">
            <v>Pavimento de concreto com equipamento forma-trilho - areia extraída e brita produzida</v>
          </cell>
          <cell r="C4267" t="str">
            <v>m³</v>
          </cell>
          <cell r="D4267" t="str">
            <v>DNIT 048/2004-ES</v>
          </cell>
        </row>
        <row r="4268">
          <cell r="A4268">
            <v>4011535</v>
          </cell>
          <cell r="B4268" t="str">
            <v>Pavimento de concreto com equipamento forma-trilho - areia e brita comerciais</v>
          </cell>
          <cell r="C4268" t="str">
            <v>m³</v>
          </cell>
          <cell r="D4268" t="str">
            <v>DNIT 048/2004-ES</v>
          </cell>
        </row>
        <row r="4269">
          <cell r="A4269">
            <v>4011537</v>
          </cell>
          <cell r="B4269" t="str">
            <v>Serragem de juntas em pavimento de concreto, limpeza e enchimento com selante a frio</v>
          </cell>
          <cell r="C4269" t="str">
            <v>m</v>
          </cell>
          <cell r="D4269"/>
        </row>
        <row r="4270">
          <cell r="A4270">
            <v>4011548</v>
          </cell>
          <cell r="B4270" t="str">
            <v>Base ou sub-base de brita graduada executada com vibroacabadora - brita produzida</v>
          </cell>
          <cell r="C4270" t="str">
            <v>m³</v>
          </cell>
          <cell r="D4270" t="str">
            <v>DNIT 141/2010-ES</v>
          </cell>
        </row>
        <row r="4271">
          <cell r="A4271">
            <v>4011549</v>
          </cell>
          <cell r="B4271" t="str">
            <v>Base ou sub-base de brita graduada executada com vibroacabadora - brita comercial</v>
          </cell>
          <cell r="C4271" t="str">
            <v>m³</v>
          </cell>
          <cell r="D4271" t="str">
            <v>DNIT 141/2010-ES</v>
          </cell>
        </row>
        <row r="4272">
          <cell r="A4272">
            <v>4011560</v>
          </cell>
          <cell r="B4272" t="str">
            <v>Base ou sub-base de brita graduada tratada com cimento executada com vibroacabadora - brita produzida</v>
          </cell>
          <cell r="C4272" t="str">
            <v>m³</v>
          </cell>
          <cell r="D4272" t="str">
            <v>DER/PR ES-P 16/05</v>
          </cell>
        </row>
        <row r="4273">
          <cell r="A4273">
            <v>4011561</v>
          </cell>
          <cell r="B4273" t="str">
            <v>Base ou sub-base de brita graduada tratada com cimento executada com vibroacabadora - brita comercial</v>
          </cell>
          <cell r="C4273" t="str">
            <v>m³</v>
          </cell>
          <cell r="D4273" t="str">
            <v>DER/PR ES-P 16/05</v>
          </cell>
        </row>
        <row r="4274">
          <cell r="A4274">
            <v>4011562</v>
          </cell>
          <cell r="B4274" t="str">
            <v>Geogrelha bidirecional com resistência a tração de 30 kN/m - deformação &lt; 5% - malha de 36 x 34 mm - para reforço de base granular</v>
          </cell>
          <cell r="C4274" t="str">
            <v>m²</v>
          </cell>
          <cell r="D4274"/>
        </row>
        <row r="4275">
          <cell r="A4275">
            <v>4208127</v>
          </cell>
          <cell r="B4275" t="str">
            <v>Cordoalha para estais CP 177 RB D = 15,7 mm - fornecimento, preparo e colocação</v>
          </cell>
          <cell r="C4275" t="str">
            <v>kg</v>
          </cell>
          <cell r="D4275" t="str">
            <v>DNIT 119/2009-ES</v>
          </cell>
        </row>
        <row r="4276">
          <cell r="A4276">
            <v>4208128</v>
          </cell>
          <cell r="B4276" t="str">
            <v>Tubo PEAD para estais - D = 110 mm - fornecimento e instalação</v>
          </cell>
          <cell r="C4276" t="str">
            <v>m</v>
          </cell>
          <cell r="D4276"/>
        </row>
        <row r="4277">
          <cell r="A4277">
            <v>4208129</v>
          </cell>
          <cell r="B4277" t="str">
            <v>Tubo PEAD para estais - D = 140 mm - fornecimento e instalação</v>
          </cell>
          <cell r="C4277" t="str">
            <v>m</v>
          </cell>
          <cell r="D4277"/>
        </row>
        <row r="4278">
          <cell r="A4278">
            <v>4208130</v>
          </cell>
          <cell r="B4278" t="str">
            <v>Tubo PEAD para estais - D = 160 mm - fornecimento e instalação</v>
          </cell>
          <cell r="C4278" t="str">
            <v>m</v>
          </cell>
          <cell r="D4278"/>
        </row>
        <row r="4279">
          <cell r="A4279">
            <v>4208131</v>
          </cell>
          <cell r="B4279" t="str">
            <v>Tubo PEAD para estais - D = 180 mm - fornecimento e instalação</v>
          </cell>
          <cell r="C4279" t="str">
            <v>m</v>
          </cell>
          <cell r="D4279"/>
        </row>
        <row r="4280">
          <cell r="A4280">
            <v>4208132</v>
          </cell>
          <cell r="B4280" t="str">
            <v>Tubo PEAD para estais - D = 200 mm - fornecimento e instalação</v>
          </cell>
          <cell r="C4280" t="str">
            <v>m</v>
          </cell>
          <cell r="D4280"/>
        </row>
        <row r="4281">
          <cell r="A4281">
            <v>4208133</v>
          </cell>
          <cell r="B4281" t="str">
            <v>Tubo PEAD para estais - D = 225 mm - fornecimento e instalação</v>
          </cell>
          <cell r="C4281" t="str">
            <v>m</v>
          </cell>
          <cell r="D4281"/>
        </row>
        <row r="4282">
          <cell r="A4282">
            <v>4208134</v>
          </cell>
          <cell r="B4282" t="str">
            <v>Tubo PEAD para estais - D = 250 mm - fornecimento e instalação</v>
          </cell>
          <cell r="C4282" t="str">
            <v>m</v>
          </cell>
          <cell r="D4282"/>
        </row>
        <row r="4283">
          <cell r="A4283">
            <v>4208135</v>
          </cell>
          <cell r="B4283" t="str">
            <v>Tubo antivandalismo para estais em aço galvanizado para 12 cordoalhas D = 15,7 mm - fornecimento e instalação</v>
          </cell>
          <cell r="C4283" t="str">
            <v>m</v>
          </cell>
          <cell r="D4283"/>
        </row>
        <row r="4284">
          <cell r="A4284">
            <v>4208136</v>
          </cell>
          <cell r="B4284" t="str">
            <v>Tubo antivandalismo para estais em aço galvanizado para 19 cordoalhas D = 15,7 mm - fornecimento e instalação</v>
          </cell>
          <cell r="C4284" t="str">
            <v>m</v>
          </cell>
          <cell r="D4284"/>
        </row>
        <row r="4285">
          <cell r="A4285">
            <v>4208137</v>
          </cell>
          <cell r="B4285" t="str">
            <v>Tubo antivandalismo para estais em aço galvanizado para 22 cordoalhas D = 15,7 mm - fornecimento e instalação</v>
          </cell>
          <cell r="C4285" t="str">
            <v>m</v>
          </cell>
          <cell r="D4285"/>
        </row>
        <row r="4286">
          <cell r="A4286">
            <v>4208138</v>
          </cell>
          <cell r="B4286" t="str">
            <v>Tubo antivandalismo para estais em aço galvanizado para 31 cordoalhas D = 15,7 mm - fornecimento e instalação</v>
          </cell>
          <cell r="C4286" t="str">
            <v>m</v>
          </cell>
          <cell r="D4286"/>
        </row>
        <row r="4287">
          <cell r="A4287">
            <v>4208139</v>
          </cell>
          <cell r="B4287" t="str">
            <v>Tubo antivandalismo para estais em aço galvanizado para 37 cordoalhas D = 15,7 mm - fornecimento e instalação</v>
          </cell>
          <cell r="C4287" t="str">
            <v>m</v>
          </cell>
          <cell r="D4287"/>
        </row>
        <row r="4288">
          <cell r="A4288">
            <v>4208140</v>
          </cell>
          <cell r="B4288" t="str">
            <v>Tubo antivandalismo para estais em aço galvanizado para 43 cordoalhas D = 15,7 mm - fornecimento e instalação</v>
          </cell>
          <cell r="C4288" t="str">
            <v>m</v>
          </cell>
          <cell r="D4288"/>
        </row>
        <row r="4289">
          <cell r="A4289">
            <v>4208141</v>
          </cell>
          <cell r="B4289" t="str">
            <v>Tubo antivandalismo para estais em aço galvanizado para 55 cordoalhas D = 15,7 mm - fornecimento e instalação</v>
          </cell>
          <cell r="C4289" t="str">
            <v>m</v>
          </cell>
          <cell r="D4289"/>
        </row>
        <row r="4290">
          <cell r="A4290">
            <v>4208151</v>
          </cell>
          <cell r="B4290" t="str">
            <v>Ancoragem para estais, regulável, para 19 cordoalhas D = 15,7 mm com protensão, injeção de cera e regulagem final</v>
          </cell>
          <cell r="C4290" t="str">
            <v>un</v>
          </cell>
          <cell r="D4290" t="str">
            <v>DNIT 119/2009-ES</v>
          </cell>
        </row>
        <row r="4291">
          <cell r="A4291">
            <v>4208152</v>
          </cell>
          <cell r="B4291" t="str">
            <v>Ancoragem para estais, regulável, para 31 cordoalhas D = 15,7 mm com protensão, injeção de cera e regulagem final</v>
          </cell>
          <cell r="C4291" t="str">
            <v>un</v>
          </cell>
          <cell r="D4291" t="str">
            <v>DNIT 119/2009-ES</v>
          </cell>
        </row>
        <row r="4292">
          <cell r="A4292">
            <v>4208153</v>
          </cell>
          <cell r="B4292" t="str">
            <v>Ancoragem para estais, regulável, para 37 cordoalhas D = 15,7 mm com protensão, injeção de cera e regulagem final</v>
          </cell>
          <cell r="C4292" t="str">
            <v>un</v>
          </cell>
          <cell r="D4292" t="str">
            <v>DNIT 119/2009-ES</v>
          </cell>
        </row>
        <row r="4293">
          <cell r="A4293">
            <v>4208154</v>
          </cell>
          <cell r="B4293" t="str">
            <v>Ancoragem para estais, regulável, para 55 cordoalhas D = 15,7 mm com protensão, injeção de cera e regulagem final</v>
          </cell>
          <cell r="C4293" t="str">
            <v>un</v>
          </cell>
          <cell r="D4293" t="str">
            <v>DNIT 119/2009-ES</v>
          </cell>
        </row>
        <row r="4294">
          <cell r="A4294">
            <v>4208155</v>
          </cell>
          <cell r="B4294" t="str">
            <v>Ancoragem para estais, regulável, para 61 cordoalhas D = 15,7 mm com protensão, injeção de cera e regulagem final</v>
          </cell>
          <cell r="C4294" t="str">
            <v>un</v>
          </cell>
          <cell r="D4294" t="str">
            <v>DNIT 119/2009-ES</v>
          </cell>
        </row>
        <row r="4295">
          <cell r="A4295">
            <v>4208156</v>
          </cell>
          <cell r="B4295" t="str">
            <v>Ancoragem para estais, regulável, para 73 cordoalhas D = 15,7 mm com protensão, injeção de cera e regulagem final</v>
          </cell>
          <cell r="C4295" t="str">
            <v>un</v>
          </cell>
          <cell r="D4295" t="str">
            <v>DNIT 119/2009-ES</v>
          </cell>
        </row>
        <row r="4296">
          <cell r="A4296">
            <v>4208157</v>
          </cell>
          <cell r="B4296" t="str">
            <v>Ancoragem para estais, regulável, para 91 cordoalhas D = 15,7 mm com protensão, injeção de cera e regulagem final</v>
          </cell>
          <cell r="C4296" t="str">
            <v>un</v>
          </cell>
          <cell r="D4296" t="str">
            <v>DNIT 119/2009-ES</v>
          </cell>
        </row>
        <row r="4297">
          <cell r="A4297">
            <v>4208158</v>
          </cell>
          <cell r="B4297" t="str">
            <v>Ancoragem para estais, fixa, para 19 cordoalhas D = 15,7 mm com injeção de cera</v>
          </cell>
          <cell r="C4297" t="str">
            <v>un</v>
          </cell>
          <cell r="D4297" t="str">
            <v>DNIT 119/2009-ES</v>
          </cell>
        </row>
        <row r="4298">
          <cell r="A4298">
            <v>4208159</v>
          </cell>
          <cell r="B4298" t="str">
            <v>Ancoragem para estais, fixa, para 31 cordoalhas D = 15,7 mm com injeção de cera</v>
          </cell>
          <cell r="C4298" t="str">
            <v>un</v>
          </cell>
          <cell r="D4298" t="str">
            <v>DNIT 119/2009-ES</v>
          </cell>
        </row>
        <row r="4299">
          <cell r="A4299">
            <v>4208160</v>
          </cell>
          <cell r="B4299" t="str">
            <v>Ancoragem para estais, fixa, para 37 cordoalhas D = 15,7 mm com injeção de cera</v>
          </cell>
          <cell r="C4299" t="str">
            <v>un</v>
          </cell>
          <cell r="D4299" t="str">
            <v>DNIT 119/2009-ES</v>
          </cell>
        </row>
        <row r="4300">
          <cell r="A4300">
            <v>4208161</v>
          </cell>
          <cell r="B4300" t="str">
            <v>Ancoragem para estais, fixa, para 55 cordoalhas D = 15,7 mm com injeção de cera</v>
          </cell>
          <cell r="C4300" t="str">
            <v>un</v>
          </cell>
          <cell r="D4300" t="str">
            <v>DNIT 119/2009-ES</v>
          </cell>
        </row>
        <row r="4301">
          <cell r="A4301">
            <v>4208162</v>
          </cell>
          <cell r="B4301" t="str">
            <v>Ancoragem para estais, fixa, para 61 cordoalhas D = 15,7 mm com injeção de cera</v>
          </cell>
          <cell r="C4301" t="str">
            <v>un</v>
          </cell>
          <cell r="D4301" t="str">
            <v>DNIT 119/2009-ES</v>
          </cell>
        </row>
        <row r="4302">
          <cell r="A4302">
            <v>4208163</v>
          </cell>
          <cell r="B4302" t="str">
            <v>Ancoragem para estais, fixa, para 73 cordoalhas D = 15,7 mm com injeção de cera</v>
          </cell>
          <cell r="C4302" t="str">
            <v>un</v>
          </cell>
          <cell r="D4302" t="str">
            <v>DNIT 119/2009-ES</v>
          </cell>
        </row>
        <row r="4303">
          <cell r="A4303">
            <v>4208164</v>
          </cell>
          <cell r="B4303" t="str">
            <v>Ancoragem para estais, fixa, para 91 cordoalhas D = 15,7 mm com injeção de cera</v>
          </cell>
          <cell r="C4303" t="str">
            <v>un</v>
          </cell>
          <cell r="D4303" t="str">
            <v>DNIT 119/2009-ES</v>
          </cell>
        </row>
        <row r="4304">
          <cell r="A4304">
            <v>4208195</v>
          </cell>
          <cell r="B4304" t="str">
            <v>Ancoragem e telescopagem de grua com cada elevação de até 20 m</v>
          </cell>
          <cell r="C4304" t="str">
            <v>un</v>
          </cell>
          <cell r="D4304"/>
        </row>
        <row r="4305">
          <cell r="A4305">
            <v>4208196</v>
          </cell>
          <cell r="B4305" t="str">
            <v>Ancoragem e ascenção de torre de elevador de cremalheira com cada elevação de até 9 m</v>
          </cell>
          <cell r="C4305" t="str">
            <v>un</v>
          </cell>
          <cell r="D4305"/>
        </row>
        <row r="4306">
          <cell r="A4306">
            <v>4208197</v>
          </cell>
          <cell r="B4306" t="str">
            <v>Ancoragem para estais, fixa, para 12 cordoalhas D = 15,7 mm com injeção de cera</v>
          </cell>
          <cell r="C4306" t="str">
            <v>un</v>
          </cell>
          <cell r="D4306" t="str">
            <v>DNIT 119/2009-ES</v>
          </cell>
        </row>
        <row r="4307">
          <cell r="A4307">
            <v>4208198</v>
          </cell>
          <cell r="B4307" t="str">
            <v>Ancoragem para estais, fixa, para 22 cordoalhas D = 15,7 mm com injeção de cera</v>
          </cell>
          <cell r="C4307" t="str">
            <v>un</v>
          </cell>
          <cell r="D4307" t="str">
            <v>DNIT 119/2009-ES</v>
          </cell>
        </row>
        <row r="4308">
          <cell r="A4308">
            <v>4208199</v>
          </cell>
          <cell r="B4308" t="str">
            <v>Ancoragem para estais, fixa, para 43 cordoalhas D = 15,7 mm com injeção de cera</v>
          </cell>
          <cell r="C4308" t="str">
            <v>un</v>
          </cell>
          <cell r="D4308" t="str">
            <v>DNIT 119/2009-ES</v>
          </cell>
        </row>
        <row r="4309">
          <cell r="A4309">
            <v>4208200</v>
          </cell>
          <cell r="B4309" t="str">
            <v>Ancoragem para estais, fixa, para 85 cordoalhas D = 15,7 mm com injeção de cera</v>
          </cell>
          <cell r="C4309" t="str">
            <v>un</v>
          </cell>
          <cell r="D4309" t="str">
            <v>DNIT 119/2009-ES</v>
          </cell>
        </row>
        <row r="4310">
          <cell r="A4310">
            <v>4208201</v>
          </cell>
          <cell r="B4310" t="str">
            <v>Ancoragem para estais, regulável, para 12 cordoalhas D = 15,7 mm com protensão, injeção de cera e regulagem final</v>
          </cell>
          <cell r="C4310" t="str">
            <v>un</v>
          </cell>
          <cell r="D4310" t="str">
            <v>DNIT 119/2009-ES</v>
          </cell>
        </row>
        <row r="4311">
          <cell r="A4311">
            <v>4208202</v>
          </cell>
          <cell r="B4311" t="str">
            <v>Ancoragem para estais, regulável, para 22 cordoalhas D = 15,7 mm com protensão, injeção de cera e regulagem final</v>
          </cell>
          <cell r="C4311" t="str">
            <v>un</v>
          </cell>
          <cell r="D4311" t="str">
            <v>DNIT 119/2009-ES</v>
          </cell>
        </row>
        <row r="4312">
          <cell r="A4312">
            <v>4208203</v>
          </cell>
          <cell r="B4312" t="str">
            <v>Ancoragem para estais, regulável, para 43 cordoalhas D = 15,7 mm com protensão, injeção de cera e regulagem final</v>
          </cell>
          <cell r="C4312" t="str">
            <v>un</v>
          </cell>
          <cell r="D4312" t="str">
            <v>DNIT 119/2009-ES</v>
          </cell>
        </row>
        <row r="4313">
          <cell r="A4313">
            <v>4208204</v>
          </cell>
          <cell r="B4313" t="str">
            <v>Ancoragem para estais, regulável, para 85 cordoalhas D = 15,7 mm com protensão, injeção de cera e regulagem final</v>
          </cell>
          <cell r="C4313" t="str">
            <v>un</v>
          </cell>
          <cell r="D4313" t="str">
            <v>DNIT 119/2009-ES</v>
          </cell>
        </row>
        <row r="4314">
          <cell r="A4314">
            <v>4208206</v>
          </cell>
          <cell r="B4314" t="str">
            <v>Elevador de cremalheira com cabine simples, com capacidade de 1.500 kg e altura de até 100 m</v>
          </cell>
          <cell r="C4314" t="str">
            <v>h</v>
          </cell>
          <cell r="D4314"/>
        </row>
        <row r="4315">
          <cell r="A4315">
            <v>4208207</v>
          </cell>
          <cell r="B4315" t="str">
            <v>Escada tubular em aço galvanizado com 2 lances e piso metálico - utilização de 10 vezes</v>
          </cell>
          <cell r="C4315" t="str">
            <v>m</v>
          </cell>
          <cell r="D4315"/>
        </row>
        <row r="4316">
          <cell r="A4316">
            <v>4208208</v>
          </cell>
          <cell r="B4316" t="str">
            <v>Grua fixa com altura de 60 a 198 m, alcance de 60 m e capacidade de 1.500 kg na ponta da lança</v>
          </cell>
          <cell r="C4316" t="str">
            <v>h</v>
          </cell>
          <cell r="D4316"/>
        </row>
        <row r="4317">
          <cell r="A4317">
            <v>4208209</v>
          </cell>
          <cell r="B4317" t="str">
            <v>Montagem e desmontagem de elevador de cremalheira com cabine simples, capacidade de 1.500 kg e altura de até 100 m - exclusive fundações</v>
          </cell>
          <cell r="C4317" t="str">
            <v>un</v>
          </cell>
          <cell r="D4317"/>
        </row>
        <row r="4318">
          <cell r="A4318">
            <v>4208210</v>
          </cell>
          <cell r="B4318" t="str">
            <v>Montagem e desmontagem de grua fixa com altura de 60 m a 198 m, alcance de 60 m e capacidade de 1.500 kg na ponta da lança - exclusive fundações</v>
          </cell>
          <cell r="C4318" t="str">
            <v>un</v>
          </cell>
          <cell r="D4318"/>
        </row>
        <row r="4319">
          <cell r="A4319">
            <v>4208212</v>
          </cell>
          <cell r="B4319" t="str">
            <v>Tubo antivandalismo para estais em aço galvanizado para 61 cordoalhas D = 15,7 mm - fornecimento e instalação</v>
          </cell>
          <cell r="C4319" t="str">
            <v>m</v>
          </cell>
          <cell r="D4319"/>
        </row>
        <row r="4320">
          <cell r="A4320">
            <v>4208213</v>
          </cell>
          <cell r="B4320" t="str">
            <v>Tubo antivandalismo para estais em aço galvanizado para 73 cordoalhas D = 15,7 mm - fornecimento e instalação</v>
          </cell>
          <cell r="C4320" t="str">
            <v>m</v>
          </cell>
          <cell r="D4320"/>
        </row>
        <row r="4321">
          <cell r="A4321">
            <v>4208214</v>
          </cell>
          <cell r="B4321" t="str">
            <v>Tubo antivandalismo para estais em aço galvanizado para 85 cordoalhas D = 15,7 mm - fornecimento e instalação</v>
          </cell>
          <cell r="C4321" t="str">
            <v>m</v>
          </cell>
          <cell r="D4321"/>
        </row>
        <row r="4322">
          <cell r="A4322">
            <v>4208215</v>
          </cell>
          <cell r="B4322" t="str">
            <v>Tubo antivandalismo para estais em aço galvanizado para 91 cordoalhas D = 15,7 mm - fornecimento e instalação</v>
          </cell>
          <cell r="C4322" t="str">
            <v>m</v>
          </cell>
          <cell r="D4322"/>
        </row>
        <row r="4323">
          <cell r="A4323">
            <v>4208216</v>
          </cell>
          <cell r="B4323" t="str">
            <v>Tubo forma lado fixo para estais em aço galvanizado para 12 cordoalhas D = 15,7 mm - fornecimento e instalação</v>
          </cell>
          <cell r="C4323" t="str">
            <v>m</v>
          </cell>
          <cell r="D4323"/>
        </row>
        <row r="4324">
          <cell r="A4324">
            <v>4208217</v>
          </cell>
          <cell r="B4324" t="str">
            <v>Tubo forma lado fixo para estais em aço galvanizado para 19 cordoalhas D = 15,7 mm - fornecimento e instalação</v>
          </cell>
          <cell r="C4324" t="str">
            <v>m</v>
          </cell>
          <cell r="D4324"/>
        </row>
        <row r="4325">
          <cell r="A4325">
            <v>4208218</v>
          </cell>
          <cell r="B4325" t="str">
            <v>Tubo forma lado fixo para estais em aço galvanizado para 22 cordoalhas D = 15,7 mm - fornecimento e instalação</v>
          </cell>
          <cell r="C4325" t="str">
            <v>m</v>
          </cell>
          <cell r="D4325"/>
        </row>
        <row r="4326">
          <cell r="A4326">
            <v>4208219</v>
          </cell>
          <cell r="B4326" t="str">
            <v>Tubo forma lado fixo para estais em aço galvanizado para 31 cordoalhas D = 15,7 mm - fornecimento e instalação</v>
          </cell>
          <cell r="C4326" t="str">
            <v>m</v>
          </cell>
          <cell r="D4326"/>
        </row>
        <row r="4327">
          <cell r="A4327">
            <v>4208220</v>
          </cell>
          <cell r="B4327" t="str">
            <v>Tubo forma lado fixo para estais em aço galvanizado para 37 cordoalhas D = 15,7 mm - fornecimento e instalação</v>
          </cell>
          <cell r="C4327" t="str">
            <v>m</v>
          </cell>
          <cell r="D4327"/>
        </row>
        <row r="4328">
          <cell r="A4328">
            <v>4208221</v>
          </cell>
          <cell r="B4328" t="str">
            <v>Tubo forma lado fixo para estais em aço galvanizado para 43 cordoalhas D = 15,7 mm - fornecimento e instalação</v>
          </cell>
          <cell r="C4328" t="str">
            <v>m</v>
          </cell>
          <cell r="D4328"/>
        </row>
        <row r="4329">
          <cell r="A4329">
            <v>4208222</v>
          </cell>
          <cell r="B4329" t="str">
            <v>Tubo forma lado fixo para estais em aço galvanizado para 55 cordoalhas D = 15,7 mm - fornecimento e instalação</v>
          </cell>
          <cell r="C4329" t="str">
            <v>m</v>
          </cell>
          <cell r="D4329"/>
        </row>
        <row r="4330">
          <cell r="A4330">
            <v>4208223</v>
          </cell>
          <cell r="B4330" t="str">
            <v>Tubo forma lado fixo para estais em aço galvanizado para 61 cordoalhas D = 15,7 mm - fornecimento e instalação</v>
          </cell>
          <cell r="C4330" t="str">
            <v>m</v>
          </cell>
          <cell r="D4330"/>
        </row>
        <row r="4331">
          <cell r="A4331">
            <v>4208224</v>
          </cell>
          <cell r="B4331" t="str">
            <v>Tubo forma lado fixo para estais em aço galvanizado para 73 cordoalhas D = 15,7 mm - fornecimento e instalação</v>
          </cell>
          <cell r="C4331" t="str">
            <v>m</v>
          </cell>
          <cell r="D4331"/>
        </row>
        <row r="4332">
          <cell r="A4332">
            <v>4208225</v>
          </cell>
          <cell r="B4332" t="str">
            <v>Tubo forma lado fixo para estais em aço galvanizado para 85 cordoalhas D = 15,7 mm - fornecimento e instalação</v>
          </cell>
          <cell r="C4332" t="str">
            <v>m</v>
          </cell>
          <cell r="D4332"/>
        </row>
        <row r="4333">
          <cell r="A4333">
            <v>4208226</v>
          </cell>
          <cell r="B4333" t="str">
            <v>Tubo forma lado fixo para estais em aço galvanizado para 91 cordoalhas D = 15,7 mm - fornecimento e instalação</v>
          </cell>
          <cell r="C4333" t="str">
            <v>m</v>
          </cell>
          <cell r="D4333"/>
        </row>
        <row r="4334">
          <cell r="A4334">
            <v>4208227</v>
          </cell>
          <cell r="B4334" t="str">
            <v>Tubo forma lado regulável para estais em aço galvanizado para 12 cordoalhas D = 15,7 mm - fornecimento e instalação</v>
          </cell>
          <cell r="C4334" t="str">
            <v>m</v>
          </cell>
          <cell r="D4334"/>
        </row>
        <row r="4335">
          <cell r="A4335">
            <v>4208228</v>
          </cell>
          <cell r="B4335" t="str">
            <v>Tubo forma lado regulável para estais em aço galvanizado para 19 cordoalhas D = 15,7 mm - fornecimento e instalação</v>
          </cell>
          <cell r="C4335" t="str">
            <v>m</v>
          </cell>
          <cell r="D4335"/>
        </row>
        <row r="4336">
          <cell r="A4336">
            <v>4208229</v>
          </cell>
          <cell r="B4336" t="str">
            <v>Tubo forma lado regulável para estais em aço galvanizado para 22 cordoalhas D = 15,7 mm - fornecimento e instalação</v>
          </cell>
          <cell r="C4336" t="str">
            <v>m</v>
          </cell>
          <cell r="D4336"/>
        </row>
        <row r="4337">
          <cell r="A4337">
            <v>4208230</v>
          </cell>
          <cell r="B4337" t="str">
            <v>Tubo forma lado regulável para estais em aço galvanizado para 31 cordoalhas D = 15,7 mm - fornecimento e instalação</v>
          </cell>
          <cell r="C4337" t="str">
            <v>m</v>
          </cell>
          <cell r="D4337"/>
        </row>
        <row r="4338">
          <cell r="A4338">
            <v>4208231</v>
          </cell>
          <cell r="B4338" t="str">
            <v>Tubo forma lado regulável para estais em aço galvanizado para 37 cordoalhas D = 15,7 mm - fornecimento e instalação</v>
          </cell>
          <cell r="C4338" t="str">
            <v>m</v>
          </cell>
          <cell r="D4338"/>
        </row>
        <row r="4339">
          <cell r="A4339">
            <v>4208232</v>
          </cell>
          <cell r="B4339" t="str">
            <v>Tubo forma lado regulável para estais em aço galvanizado para 43 cordoalhas D = 15,7 mm - fornecimento e instalação</v>
          </cell>
          <cell r="C4339" t="str">
            <v>m</v>
          </cell>
          <cell r="D4339"/>
        </row>
        <row r="4340">
          <cell r="A4340">
            <v>4208233</v>
          </cell>
          <cell r="B4340" t="str">
            <v>Tubo forma lado regulável para estais em aço galvanizado para 55 cordoalhas D = 15,7 mm - fornecimento e instalação</v>
          </cell>
          <cell r="C4340" t="str">
            <v>m</v>
          </cell>
          <cell r="D4340"/>
        </row>
        <row r="4341">
          <cell r="A4341">
            <v>4208234</v>
          </cell>
          <cell r="B4341" t="str">
            <v>Tubo forma lado regulável para estais em aço galvanizado para 61 cordoalhas D = 15,7 mm - fornecimento e instalação</v>
          </cell>
          <cell r="C4341" t="str">
            <v>m</v>
          </cell>
          <cell r="D4341"/>
        </row>
        <row r="4342">
          <cell r="A4342">
            <v>4208235</v>
          </cell>
          <cell r="B4342" t="str">
            <v>Tubo forma lado regulável para estais em aço galvanizado para 73 cordoalhas D = 15,7 mm - fornecimento e instalação</v>
          </cell>
          <cell r="C4342" t="str">
            <v>m</v>
          </cell>
          <cell r="D4342"/>
        </row>
        <row r="4343">
          <cell r="A4343">
            <v>4208236</v>
          </cell>
          <cell r="B4343" t="str">
            <v>Tubo forma lado regulável para estais em aço galvanizado para 85 cordoalhas D = 15,7 mm - fornecimento e instalação</v>
          </cell>
          <cell r="C4343" t="str">
            <v>m</v>
          </cell>
          <cell r="D4343"/>
        </row>
        <row r="4344">
          <cell r="A4344">
            <v>4208237</v>
          </cell>
          <cell r="B4344" t="str">
            <v>Tubo forma lado regulável para estais em aço galvanizado para 91 cordoalhas D = 15,7 mm - fornecimento e instalação</v>
          </cell>
          <cell r="C4344" t="str">
            <v>m</v>
          </cell>
          <cell r="D4344"/>
        </row>
        <row r="4345">
          <cell r="A4345">
            <v>4208238</v>
          </cell>
          <cell r="B4345" t="str">
            <v>Tubo PEAD para estais - D = 280 mm - fornecimento e instalação</v>
          </cell>
          <cell r="C4345" t="str">
            <v>m</v>
          </cell>
          <cell r="D4345"/>
        </row>
        <row r="4346">
          <cell r="A4346">
            <v>4208239</v>
          </cell>
          <cell r="B4346" t="str">
            <v>Tubo PEAD para estais - D = 315 mm - fornecimento e instalação</v>
          </cell>
          <cell r="C4346" t="str">
            <v>m</v>
          </cell>
          <cell r="D4346"/>
        </row>
        <row r="4347">
          <cell r="A4347">
            <v>4400968</v>
          </cell>
          <cell r="B4347" t="str">
            <v>Revestimento vegetal com mudas</v>
          </cell>
          <cell r="C4347" t="str">
            <v>m²</v>
          </cell>
          <cell r="D4347" t="str">
            <v>DNIT 102/2009-ES</v>
          </cell>
        </row>
        <row r="4348">
          <cell r="A4348">
            <v>4413012</v>
          </cell>
          <cell r="B4348" t="str">
            <v>Preenchimento de erosões em taludes de cortes e a aterros com solo vegetal e sementes de gramíneas</v>
          </cell>
          <cell r="C4348" t="str">
            <v>m³</v>
          </cell>
          <cell r="D4348" t="str">
            <v>DNIT 074/2006-ES</v>
          </cell>
        </row>
        <row r="4349">
          <cell r="A4349">
            <v>4413013</v>
          </cell>
          <cell r="B4349" t="str">
            <v>Cerca de passagem de fauna com tela de alambrado sobre mureta de blocos de concreto - H = 20 cm - mourões de madeira a cada 2,5 m e esticador a cada 50 m</v>
          </cell>
          <cell r="C4349" t="str">
            <v>m</v>
          </cell>
          <cell r="D4349" t="str">
            <v>DNIT 077/2006-ES</v>
          </cell>
        </row>
        <row r="4350">
          <cell r="A4350">
            <v>4413014</v>
          </cell>
          <cell r="B4350" t="str">
            <v>Recuperação ambiental de pedreiras ou áreas degradadas com biomanta vegetal biodegradável</v>
          </cell>
          <cell r="C4350" t="str">
            <v>m²</v>
          </cell>
          <cell r="D4350" t="str">
            <v>DNIT 071/2006-ES, DNIT 072/006-ES, DNIT 073/2006-ES</v>
          </cell>
        </row>
        <row r="4351">
          <cell r="A4351">
            <v>4413016</v>
          </cell>
          <cell r="B4351" t="str">
            <v>Recuperação ambiental de áreas degradadas com placas de tela verde</v>
          </cell>
          <cell r="C4351" t="str">
            <v>m²</v>
          </cell>
          <cell r="D4351" t="str">
            <v>DNIT 071/2006-ES, DNIT 072/006-ES, DNIT 073/2006-ES</v>
          </cell>
        </row>
        <row r="4352">
          <cell r="A4352">
            <v>4413017</v>
          </cell>
          <cell r="B4352" t="str">
            <v>Retentores de sedimentos de fibras vegetais em rolos de 20 cm de diâmetro</v>
          </cell>
          <cell r="C4352" t="str">
            <v>m</v>
          </cell>
          <cell r="D4352" t="str">
            <v>DNIT 074/2006-ES</v>
          </cell>
        </row>
        <row r="4353">
          <cell r="A4353">
            <v>4413018</v>
          </cell>
          <cell r="B4353" t="str">
            <v>Fixação em talude de tela eletrosoldada para lançamento de argamassa ou concreto projetado</v>
          </cell>
          <cell r="C4353" t="str">
            <v>kg</v>
          </cell>
          <cell r="D4353" t="str">
            <v>DNIT 08/2006-ES</v>
          </cell>
        </row>
        <row r="4354">
          <cell r="A4354">
            <v>4413019</v>
          </cell>
          <cell r="B4354" t="str">
            <v>Cerca viva para tratamento acústico das áreas lindeiras da faixa de domínio</v>
          </cell>
          <cell r="C4354" t="str">
            <v>m</v>
          </cell>
          <cell r="D4354" t="str">
            <v>DNIT 075/2006-ES, DNIT 076/2006-ES</v>
          </cell>
        </row>
        <row r="4355">
          <cell r="A4355">
            <v>4413020</v>
          </cell>
          <cell r="B4355" t="str">
            <v>Barreiras arbóreas acústicas</v>
          </cell>
          <cell r="C4355" t="str">
            <v>m</v>
          </cell>
          <cell r="D4355" t="str">
            <v>DNIT 075/2006-ES, DNIT 076/2006-ES</v>
          </cell>
        </row>
        <row r="4356">
          <cell r="A4356">
            <v>4413022</v>
          </cell>
          <cell r="B4356" t="str">
            <v>Manutenção de cobertura de gramíneas a lanço - após 6 meses da semeadura</v>
          </cell>
          <cell r="C4356" t="str">
            <v>m²</v>
          </cell>
          <cell r="D4356" t="str">
            <v>DNIT 102/2009-ES</v>
          </cell>
        </row>
        <row r="4357">
          <cell r="A4357">
            <v>4413023</v>
          </cell>
          <cell r="B4357" t="str">
            <v>Manutenção de cobertura de gramíneas por hidrossemeadura - após 6 meses da semeadura</v>
          </cell>
          <cell r="C4357" t="str">
            <v>m²</v>
          </cell>
          <cell r="D4357" t="str">
            <v>DNIT 102/2009-ES</v>
          </cell>
        </row>
        <row r="4358">
          <cell r="A4358">
            <v>4413024</v>
          </cell>
          <cell r="B4358" t="str">
            <v>Manutenção de cobertura de gramíneas por mudas e adubo a lanço - após 6 meses da semeadura</v>
          </cell>
          <cell r="C4358" t="str">
            <v>m²</v>
          </cell>
          <cell r="D4358" t="str">
            <v>DNIT 102/2009-ES</v>
          </cell>
        </row>
        <row r="4359">
          <cell r="A4359">
            <v>4413025</v>
          </cell>
          <cell r="B4359" t="str">
            <v>Aterro de solo vegetal com adição de 10% de adubo orgânico</v>
          </cell>
          <cell r="C4359" t="str">
            <v>m³</v>
          </cell>
          <cell r="D4359" t="str">
            <v>DNIT 071/2006-ES, DNIT 072/006-ES, DNIT 073/2006-ES</v>
          </cell>
        </row>
        <row r="4360">
          <cell r="A4360">
            <v>4413026</v>
          </cell>
          <cell r="B4360" t="str">
            <v>Dique de bambu para controle de erosão de taludes</v>
          </cell>
          <cell r="C4360" t="str">
            <v>m²</v>
          </cell>
          <cell r="D4360" t="str">
            <v>DNIT 074/2006-ES</v>
          </cell>
        </row>
        <row r="4361">
          <cell r="A4361">
            <v>4413905</v>
          </cell>
          <cell r="B4361" t="str">
            <v>Hidrossemeadura</v>
          </cell>
          <cell r="C4361" t="str">
            <v>m²</v>
          </cell>
          <cell r="D4361" t="str">
            <v>DNIT 102/2009-ES</v>
          </cell>
        </row>
        <row r="4362">
          <cell r="A4362">
            <v>4413907</v>
          </cell>
          <cell r="B4362" t="str">
            <v>Retaludamento de cortes e aterros em material de 1ª categoria com DMT de até 50 m - inclusive escavação, carga e transporte</v>
          </cell>
          <cell r="C4362" t="str">
            <v>m³</v>
          </cell>
          <cell r="D4362"/>
        </row>
        <row r="4363">
          <cell r="A4363">
            <v>4413908</v>
          </cell>
          <cell r="B4363" t="str">
            <v>Retaludamento de cortes e aterros em material de 1ª categoria com DMT de 50 a 200 m com escavação, carga e transporte - rodovia em leito natural - com motoniveladora</v>
          </cell>
          <cell r="C4363" t="str">
            <v>m³</v>
          </cell>
          <cell r="D4363"/>
        </row>
        <row r="4364">
          <cell r="A4364">
            <v>4413909</v>
          </cell>
          <cell r="B4364" t="str">
            <v>Retaludamento de cortes e aterros em material de 1ª categoria com DMT de 200 a 400 m com escavação, carga e transporte - rodovovia não pavimentada - com motoniveladora</v>
          </cell>
          <cell r="C4364" t="str">
            <v>m³</v>
          </cell>
          <cell r="D4364"/>
        </row>
        <row r="4365">
          <cell r="A4365">
            <v>4413910</v>
          </cell>
          <cell r="B4365" t="str">
            <v>Retaludamento de cortes e aterros em material de 1ª categoria com DMT de 400 a 600 m com escavação, carga e transporte - rodovia em leito natural - com motoniveladora</v>
          </cell>
          <cell r="C4365" t="str">
            <v>m³</v>
          </cell>
          <cell r="D4365"/>
        </row>
        <row r="4366">
          <cell r="A4366">
            <v>4413911</v>
          </cell>
          <cell r="B4366" t="str">
            <v>Retaludamento de cortes e aterros em material de 1ª categoria com DMT de 600 a 800 m com escavação, carga e transporte - rodovia em leito natural - com motoniveladora</v>
          </cell>
          <cell r="C4366" t="str">
            <v>m³</v>
          </cell>
          <cell r="D4366"/>
        </row>
        <row r="4367">
          <cell r="A4367">
            <v>4413912</v>
          </cell>
          <cell r="B4367" t="str">
            <v>Retaludamento de cortes e aterros em material de 1ª categoria com DMT de 800 a 1.000 m com escavação, carga e transporte - rodovia em leito natural - com motoniveladora</v>
          </cell>
          <cell r="C4367" t="str">
            <v>m³</v>
          </cell>
          <cell r="D4367"/>
        </row>
        <row r="4368">
          <cell r="A4368">
            <v>4413913</v>
          </cell>
          <cell r="B4368" t="str">
            <v>Retaludamento de cortes e aterros em material de 1ª categoria com DMT de 1.000 a 1.200 m com escavação, carga e transporte rodovia em leito natural - com motoniveladora</v>
          </cell>
          <cell r="C4368" t="str">
            <v>m³</v>
          </cell>
          <cell r="D4368"/>
        </row>
        <row r="4369">
          <cell r="A4369">
            <v>4413914</v>
          </cell>
          <cell r="B4369" t="str">
            <v>Retaludamento de cortes e aterros em material de 1ª categoria com DMT de 1.200 a 1.400 m com escavação, carga e transporte rodovia em leito natural - com motoniveladora</v>
          </cell>
          <cell r="C4369" t="str">
            <v>m³</v>
          </cell>
          <cell r="D4369"/>
        </row>
        <row r="4370">
          <cell r="A4370">
            <v>4413915</v>
          </cell>
          <cell r="B4370" t="str">
            <v>Retaludamento de cortes e aterros em material de 1ª categoria com DMT de 1.400 a 1.600 m com escavação, carga e transporte rodovia em leito natural - com motoniveladora</v>
          </cell>
          <cell r="C4370" t="str">
            <v>m³</v>
          </cell>
          <cell r="D4370"/>
        </row>
        <row r="4371">
          <cell r="A4371">
            <v>4413916</v>
          </cell>
          <cell r="B4371" t="str">
            <v>Retaludamento de cortes e aterros em material de 1ª categoria com DMT de 1.600 a 1.800 m com escavação, carga e transporte rodovia em leito natural - com motoniveladora</v>
          </cell>
          <cell r="C4371" t="str">
            <v>m³</v>
          </cell>
          <cell r="D4371"/>
        </row>
        <row r="4372">
          <cell r="A4372">
            <v>4413917</v>
          </cell>
          <cell r="B4372" t="str">
            <v>Retaludamento de cortes e aterros em material de 1ª categoria com DMT de 1.800 a 2.000 m com escavação, carga e transporte rodovia em leito natural - com motoniveladora</v>
          </cell>
          <cell r="C4372" t="str">
            <v>m³</v>
          </cell>
          <cell r="D4372"/>
        </row>
        <row r="4373">
          <cell r="A4373">
            <v>4413918</v>
          </cell>
          <cell r="B4373" t="str">
            <v>Retaludamento de cortes e aterros em material de 1ª categoria com DMT de 2.000 a 2.500 m com escavação, carga e transporte rodovia em leito natural - com motoniveladora</v>
          </cell>
          <cell r="C4373" t="str">
            <v>m³</v>
          </cell>
          <cell r="D4373"/>
        </row>
        <row r="4374">
          <cell r="A4374">
            <v>4413919</v>
          </cell>
          <cell r="B4374" t="str">
            <v>Retaludamento de cortes e aterros em material de 1ª categoria com DMT de 2.500 a 3.000 m com escavação, carga e transporte rodovia em leito natural - com motoniveladora</v>
          </cell>
          <cell r="C4374" t="str">
            <v>m³</v>
          </cell>
          <cell r="D4374"/>
        </row>
        <row r="4375">
          <cell r="A4375">
            <v>4413920</v>
          </cell>
          <cell r="B4375" t="str">
            <v>Adubação de cobertura de hidrossemeadura</v>
          </cell>
          <cell r="C4375" t="str">
            <v>m²</v>
          </cell>
          <cell r="D4375" t="str">
            <v>DNIT 102/2009-ES</v>
          </cell>
        </row>
        <row r="4376">
          <cell r="A4376">
            <v>4413924</v>
          </cell>
          <cell r="B4376" t="str">
            <v>Retaludamento de cortes e aterros em material de 1ª categoria com DMT de 50 a 200 m com escavação, carga e transporte - rodovia em leito natural - com escavadeira</v>
          </cell>
          <cell r="C4376" t="str">
            <v>m³</v>
          </cell>
          <cell r="D4376"/>
        </row>
        <row r="4377">
          <cell r="A4377">
            <v>4413925</v>
          </cell>
          <cell r="B4377" t="str">
            <v>Retaludamento de cortes e aterros em material de 1ª categoria com DMT de 200 a 400 m com escavação, carga e transporte - rodovia em leito natural - com escavadeira</v>
          </cell>
          <cell r="C4377" t="str">
            <v>m³</v>
          </cell>
          <cell r="D4377"/>
        </row>
        <row r="4378">
          <cell r="A4378">
            <v>4413926</v>
          </cell>
          <cell r="B4378" t="str">
            <v>Retaludamento de cortes e aterros em material de 1ª categoria com DMT de 400 a 600 m com escavação, carga e transporte - rodovia em leito natural - com escavadeira</v>
          </cell>
          <cell r="C4378" t="str">
            <v>m³</v>
          </cell>
          <cell r="D4378"/>
        </row>
        <row r="4379">
          <cell r="A4379">
            <v>4413927</v>
          </cell>
          <cell r="B4379" t="str">
            <v>Retaludamento de cortes e aterros em material de 1ª categoria com DMT de 600 a 800 m com escavação, carga e transporte - rodovia em leito natural - com escavadeira</v>
          </cell>
          <cell r="C4379" t="str">
            <v>m³</v>
          </cell>
          <cell r="D4379"/>
        </row>
        <row r="4380">
          <cell r="A4380">
            <v>4413928</v>
          </cell>
          <cell r="B4380" t="str">
            <v>Retaludamento de cortes e aterros em material de 1ª categoria com DMT de 800 a 1.000 m com escavação, carga e transporte - rodovia em leito natural - com escavadeira</v>
          </cell>
          <cell r="C4380" t="str">
            <v>m³</v>
          </cell>
          <cell r="D4380"/>
        </row>
        <row r="4381">
          <cell r="A4381">
            <v>4413929</v>
          </cell>
          <cell r="B4381" t="str">
            <v>Retaludamento de cortes e aterros em material de 1ª categoria com DMT de 1.000 a 1.200 m com escavação, carga e transporte rodovia em leito natural - com escavadeira</v>
          </cell>
          <cell r="C4381" t="str">
            <v>m³</v>
          </cell>
          <cell r="D4381"/>
        </row>
        <row r="4382">
          <cell r="A4382">
            <v>4413930</v>
          </cell>
          <cell r="B4382" t="str">
            <v>Retaludamento de cortes e aterros em material de 1ª categoria com DMT de 1.200 a 1.400 m com escavação, carga e transporte rodovia em leito natural - com escavadeira</v>
          </cell>
          <cell r="C4382" t="str">
            <v>m³</v>
          </cell>
          <cell r="D4382"/>
        </row>
        <row r="4383">
          <cell r="A4383">
            <v>4413931</v>
          </cell>
          <cell r="B4383" t="str">
            <v>Retaludamento de cortes e aterros em material de 1ª categoria com DMT de 1.400 a 1.600 m com escavação, carga e transporte rodovia em leito natural - com escavadeira</v>
          </cell>
          <cell r="C4383" t="str">
            <v>m³</v>
          </cell>
          <cell r="D4383"/>
        </row>
        <row r="4384">
          <cell r="A4384">
            <v>4413932</v>
          </cell>
          <cell r="B4384" t="str">
            <v>Retaludamento de cortes e aterros em material de 1ª categoria com DMT de 1.600 a 1.800 m com escavação, carga e transporte rodovia em leito natural - com escavadeira</v>
          </cell>
          <cell r="C4384" t="str">
            <v>m³</v>
          </cell>
          <cell r="D4384"/>
        </row>
        <row r="4385">
          <cell r="A4385">
            <v>4413933</v>
          </cell>
          <cell r="B4385" t="str">
            <v>Retaludamento de cortes e aterros em material de 1ª categoria com DMT de 1.800 a 2.000 m com escavação, carga e transporte rodovia em leito natural - com escavadeira</v>
          </cell>
          <cell r="C4385" t="str">
            <v>m³</v>
          </cell>
          <cell r="D4385"/>
        </row>
        <row r="4386">
          <cell r="A4386">
            <v>4413934</v>
          </cell>
          <cell r="B4386" t="str">
            <v>Retaludamento de cortes e aterros em material de 1ª categoria com DMT de 2.000 a 2.500 m com escavação, carga e transporte rodovia em leito natural - com escavadeira</v>
          </cell>
          <cell r="C4386" t="str">
            <v>m³</v>
          </cell>
          <cell r="D4386"/>
        </row>
        <row r="4387">
          <cell r="A4387">
            <v>4413935</v>
          </cell>
          <cell r="B4387" t="str">
            <v>Retaludamento de cortes e aterros em material de 1ª categoria com DMT de 2.500 a 3.000 m com escavação, carga e transporte rodovia em leito natural - com escavadeira</v>
          </cell>
          <cell r="C4387" t="str">
            <v>m³</v>
          </cell>
          <cell r="D4387"/>
        </row>
        <row r="4388">
          <cell r="A4388">
            <v>4413942</v>
          </cell>
          <cell r="B4388" t="str">
            <v>Espalhamento de material em botafora</v>
          </cell>
          <cell r="C4388" t="str">
            <v>m³</v>
          </cell>
          <cell r="D4388" t="str">
            <v>DNIT 108/2009-ES</v>
          </cell>
        </row>
        <row r="4389">
          <cell r="A4389">
            <v>4413946</v>
          </cell>
          <cell r="B4389" t="str">
            <v>Plantio de árvores ornamentais com porte de 200 a 300 cm em covas de 60 x 60 x 60 cm</v>
          </cell>
          <cell r="C4389" t="str">
            <v>un</v>
          </cell>
          <cell r="D4389" t="str">
            <v>DNIT 071/2006-ES, DNIT 072/006-ES, DNIT 073/2006-ES</v>
          </cell>
        </row>
        <row r="4390">
          <cell r="A4390">
            <v>4413947</v>
          </cell>
          <cell r="B4390" t="str">
            <v>Plantio de árvores ornamentais com porte de 100 a 200 cm em covas de 50 x 50 x 60 cm</v>
          </cell>
          <cell r="C4390" t="str">
            <v>un</v>
          </cell>
          <cell r="D4390" t="str">
            <v>DNIT 071/2006-ES, DNIT 072/006-ES, DNIT 073/2006-ES</v>
          </cell>
        </row>
        <row r="4391">
          <cell r="A4391">
            <v>4413948</v>
          </cell>
          <cell r="B4391" t="str">
            <v>Plantio de árvores ornamentais com porte até 100 cm em covas de 40 x 40 x 60 cm</v>
          </cell>
          <cell r="C4391" t="str">
            <v>un</v>
          </cell>
          <cell r="D4391" t="str">
            <v>DNIT 071/2006-ES, DNIT 072/006-ES, DNIT 073/2006-ES</v>
          </cell>
        </row>
        <row r="4392">
          <cell r="A4392">
            <v>4413949</v>
          </cell>
          <cell r="B4392" t="str">
            <v>Plantio de árvores frutíferas com porte de 200 a 300 cm em covas de 60 x 60 x 60 cm</v>
          </cell>
          <cell r="C4392" t="str">
            <v>un</v>
          </cell>
          <cell r="D4392" t="str">
            <v>DNIT 071/2006-ES, DNIT 072/006-ES, DNIT 073/2006-ES</v>
          </cell>
        </row>
        <row r="4393">
          <cell r="A4393">
            <v>4413950</v>
          </cell>
          <cell r="B4393" t="str">
            <v>Plantio de árvores frutíferas com porte de 100 a 200 cm em covas de 50 x 50 x 60 cm</v>
          </cell>
          <cell r="C4393" t="str">
            <v>un</v>
          </cell>
          <cell r="D4393" t="str">
            <v>DNIT 071/2006-ES, DNIT 072/006-ES, DNIT 073/2006-ES</v>
          </cell>
        </row>
        <row r="4394">
          <cell r="A4394">
            <v>4413951</v>
          </cell>
          <cell r="B4394" t="str">
            <v>Plantio de árvores frutíreras com porte até 100 cm em covas de 40 x 40 x 60 cm</v>
          </cell>
          <cell r="C4394" t="str">
            <v>un</v>
          </cell>
          <cell r="D4394" t="str">
            <v>DNIT 071/2006-ES, DNIT 072/006-ES, DNIT 073/2006-ES</v>
          </cell>
        </row>
        <row r="4395">
          <cell r="A4395">
            <v>4413952</v>
          </cell>
          <cell r="B4395" t="str">
            <v>Plantio de tapete de floríferas com porte de até 50 cm</v>
          </cell>
          <cell r="C4395" t="str">
            <v>m²</v>
          </cell>
          <cell r="D4395" t="str">
            <v>DNIT 071/2006-ES, DNIT 072/006-ES, DNIT 073/2006-ES</v>
          </cell>
        </row>
        <row r="4396">
          <cell r="A4396">
            <v>4413953</v>
          </cell>
          <cell r="B4396" t="str">
            <v>Retaludamento de cortes e aterros em material de 2ª categoria com DMT de 50 a 200 m com escavação, carga e transporte - rodovia em leito natural - com escavadeira</v>
          </cell>
          <cell r="C4396" t="str">
            <v>m³</v>
          </cell>
          <cell r="D4396"/>
        </row>
        <row r="4397">
          <cell r="A4397">
            <v>4413954</v>
          </cell>
          <cell r="B4397" t="str">
            <v>Retaludamento de cortes e aterros em material de 2ª categoria com DMT de 200 a 400 m com escavação, carga e transporte - rodovia em leito natural - com escavadeira</v>
          </cell>
          <cell r="C4397" t="str">
            <v>m³</v>
          </cell>
          <cell r="D4397"/>
        </row>
        <row r="4398">
          <cell r="A4398">
            <v>4413955</v>
          </cell>
          <cell r="B4398" t="str">
            <v>Retaludamento de cortes e aterros em material de 2ª categoria com DMT de 400 a 600 m com escavação, carga e transporte - rodovia em leito natural - com escavadeira</v>
          </cell>
          <cell r="C4398" t="str">
            <v>m³</v>
          </cell>
          <cell r="D4398"/>
        </row>
        <row r="4399">
          <cell r="A4399">
            <v>4413956</v>
          </cell>
          <cell r="B4399" t="str">
            <v>Retaludamento de cortes e aterros em material de 2ª categoria com DMT de 600 a 800 m com escavação, carga e transporte - rodovia em leito natural - com escavadeira</v>
          </cell>
          <cell r="C4399" t="str">
            <v>m³</v>
          </cell>
          <cell r="D4399"/>
        </row>
        <row r="4400">
          <cell r="A4400">
            <v>4413957</v>
          </cell>
          <cell r="B4400" t="str">
            <v>Retaludamento de cortes e aterros em material de 2ª categoria com DMT de 800 a 1.000 m com escavação, carga e transporte - rodovia em leito natural - com escavadeira</v>
          </cell>
          <cell r="C4400" t="str">
            <v>m³</v>
          </cell>
          <cell r="D4400"/>
        </row>
        <row r="4401">
          <cell r="A4401">
            <v>4413958</v>
          </cell>
          <cell r="B4401" t="str">
            <v>Retaludamento de cortes e aterros em material de 2ª categoria com DMT de 1.000 a 1.200 m com escavação, carga e transporte rodovia em leito natural - com escavadeira</v>
          </cell>
          <cell r="C4401" t="str">
            <v>m³</v>
          </cell>
          <cell r="D4401"/>
        </row>
        <row r="4402">
          <cell r="A4402">
            <v>4413959</v>
          </cell>
          <cell r="B4402" t="str">
            <v>Retaludamento de cortes e aterros em material de 2ª categoria com DMT de 1.200 a 1.400 m com escavação, carga e transporte rodovia em leito natural - com escavadeira</v>
          </cell>
          <cell r="C4402" t="str">
            <v>m³</v>
          </cell>
          <cell r="D4402"/>
        </row>
        <row r="4403">
          <cell r="A4403">
            <v>4413960</v>
          </cell>
          <cell r="B4403" t="str">
            <v>Retaludamento de cortes e aterros em material de 2ª categoria com DMT de 1.400 a 1.600 m com escavação, carga e transporte rodovia em leito natural - com escavadeira</v>
          </cell>
          <cell r="C4403" t="str">
            <v>m³</v>
          </cell>
          <cell r="D4403"/>
        </row>
        <row r="4404">
          <cell r="A4404">
            <v>4413961</v>
          </cell>
          <cell r="B4404" t="str">
            <v>Retaludamento de cortes e aterros em material de 2ª categoria com DMT de 1.600 a 1.800 m com escavação, carga e transporte rodovia em leito natural - com escavadeira</v>
          </cell>
          <cell r="C4404" t="str">
            <v>m³</v>
          </cell>
          <cell r="D4404"/>
        </row>
        <row r="4405">
          <cell r="A4405">
            <v>4413962</v>
          </cell>
          <cell r="B4405" t="str">
            <v>Retaludamento de cortes e aterros em material de 2ª categoria com DMT de 1.800 a 2.000 m com escavação, carga e transporte rodovia em leito natural - com escavadeira</v>
          </cell>
          <cell r="C4405" t="str">
            <v>m³</v>
          </cell>
          <cell r="D4405"/>
        </row>
        <row r="4406">
          <cell r="A4406">
            <v>4413963</v>
          </cell>
          <cell r="B4406" t="str">
            <v>Retaludamento de cortes e aterros em material de 2ª categoria com DMT de 2.000 a 2.500 m com escavação, carga e transporte rodovia em leito natural - com escavadeira</v>
          </cell>
          <cell r="C4406" t="str">
            <v>m³</v>
          </cell>
          <cell r="D4406"/>
        </row>
        <row r="4407">
          <cell r="A4407">
            <v>4413964</v>
          </cell>
          <cell r="B4407" t="str">
            <v>Retaludamento de cortes e aterros em material de 2ª categoria com DMT de 2.500 a 3.000 m com escavação, carga e transporte rodovia em leito natural - com escavadeira</v>
          </cell>
          <cell r="C4407" t="str">
            <v>m³</v>
          </cell>
          <cell r="D4407"/>
        </row>
        <row r="4408">
          <cell r="A4408">
            <v>4413984</v>
          </cell>
          <cell r="B4408" t="str">
            <v>Regularização de bota-fora com espalhamento, compactação e execução de hidrossemeadura</v>
          </cell>
          <cell r="C4408" t="str">
            <v>m³</v>
          </cell>
          <cell r="D4408" t="str">
            <v>DNIT 108/2009 – ES</v>
          </cell>
        </row>
        <row r="4409">
          <cell r="A4409">
            <v>4413985</v>
          </cell>
          <cell r="B4409" t="str">
            <v>Regularização manual de taludes de cortes e aterros</v>
          </cell>
          <cell r="C4409" t="str">
            <v>m²</v>
          </cell>
          <cell r="D4409" t="str">
            <v>DNIT 108/2009 – ES</v>
          </cell>
        </row>
        <row r="4410">
          <cell r="A4410">
            <v>4413986</v>
          </cell>
          <cell r="B4410" t="str">
            <v>Regularização de erosão superficial em terreno plano</v>
          </cell>
          <cell r="C4410" t="str">
            <v>m²</v>
          </cell>
          <cell r="D4410" t="str">
            <v>DNIT 074/2006-ES</v>
          </cell>
        </row>
        <row r="4411">
          <cell r="A4411">
            <v>4413989</v>
          </cell>
          <cell r="B4411" t="str">
            <v>Plantio de mudas arbóreas com porte de 30 a 80 cm em covas de 0,60 x 0,60 x 0,60 m</v>
          </cell>
          <cell r="C4411" t="str">
            <v>un</v>
          </cell>
          <cell r="D4411" t="str">
            <v>DNIT 071/2006-ES, DNIT 072/006-ES, DNIT 073/2006-ES</v>
          </cell>
        </row>
        <row r="4412">
          <cell r="A4412">
            <v>4413990</v>
          </cell>
          <cell r="B4412" t="str">
            <v>Plantio de mudas arbustivas com porte de 50 cm em covas de 0,40 x 0,40 x 0,40 m</v>
          </cell>
          <cell r="C4412" t="str">
            <v>un</v>
          </cell>
          <cell r="D4412" t="str">
            <v>DNIT 071/2006-ES, DNIT 072/006-ES, DNIT 073/2006-ES</v>
          </cell>
        </row>
        <row r="4413">
          <cell r="A4413">
            <v>4413991</v>
          </cell>
          <cell r="B4413" t="str">
            <v>Regularização de taludes de caixa de empréstimo e de jazidas com retaludamento</v>
          </cell>
          <cell r="C4413" t="str">
            <v>m²</v>
          </cell>
          <cell r="D4413" t="str">
            <v>DNIT 108/2009 – ES</v>
          </cell>
        </row>
        <row r="4414">
          <cell r="A4414">
            <v>4413992</v>
          </cell>
          <cell r="B4414" t="str">
            <v>Regularização de fundo de caixa de empréstimo e de jazidas com regularização</v>
          </cell>
          <cell r="C4414" t="str">
            <v>m²</v>
          </cell>
          <cell r="D4414" t="str">
            <v>DNIT 108/2009 – ES</v>
          </cell>
        </row>
        <row r="4415">
          <cell r="A4415">
            <v>4413993</v>
          </cell>
          <cell r="B4415" t="str">
            <v>Revegetação a lanço de sementes de gramíneas e leguminosa</v>
          </cell>
          <cell r="C4415" t="str">
            <v>m²</v>
          </cell>
          <cell r="D4415" t="str">
            <v>DNIT 102/2009-ES</v>
          </cell>
        </row>
        <row r="4416">
          <cell r="A4416">
            <v>4413994</v>
          </cell>
          <cell r="B4416" t="str">
            <v>Passagem aérea de animais com rede de cabos de aço e sisal apoiadas em 6 postes de concreto de 15 m - extensão total de 100 m</v>
          </cell>
          <cell r="C4416" t="str">
            <v>m</v>
          </cell>
          <cell r="D4416" t="str">
            <v>DNIT 077/2006-ES</v>
          </cell>
        </row>
        <row r="4417">
          <cell r="A4417">
            <v>4413995</v>
          </cell>
          <cell r="B4417" t="str">
            <v>Obtenção de grama para replantio</v>
          </cell>
          <cell r="C4417" t="str">
            <v>m²</v>
          </cell>
          <cell r="D4417" t="str">
            <v>DNIT 071/2006-ES</v>
          </cell>
        </row>
        <row r="4418">
          <cell r="A4418">
            <v>4413996</v>
          </cell>
          <cell r="B4418" t="str">
            <v>Enleivamento</v>
          </cell>
          <cell r="C4418" t="str">
            <v>m²</v>
          </cell>
          <cell r="D4418" t="str">
            <v>DNIT 071/2006-ES</v>
          </cell>
        </row>
        <row r="4419">
          <cell r="A4419">
            <v>4507738</v>
          </cell>
          <cell r="B4419" t="str">
            <v>Ancoragem ativa para 10 cordoalhas D = 15,2 mm com placa de ancoragem, bloco, cunhas tripartidas, trombeta e protensão</v>
          </cell>
          <cell r="C4419" t="str">
            <v>un</v>
          </cell>
          <cell r="D4419" t="str">
            <v>DNIT 119/2009-ES</v>
          </cell>
        </row>
        <row r="4420">
          <cell r="A4420">
            <v>4507739</v>
          </cell>
          <cell r="B4420" t="str">
            <v>Bainha metálica diâmetro 35 mm para 2 cordoalhas D = 15,2 mm, semi-rígida, redonda, com montagem e injeção de nata de cimento</v>
          </cell>
          <cell r="C4420" t="str">
            <v>m</v>
          </cell>
          <cell r="D4420" t="str">
            <v>DNIT 119/2009-ES</v>
          </cell>
        </row>
        <row r="4421">
          <cell r="A4421">
            <v>4507754</v>
          </cell>
          <cell r="B4421" t="str">
            <v>Ancoragem ativa para 10 cordoalhas D = 12,7 mm com placa de ancoragem, bloco, cunhas tripartidas, trombeta e protensão</v>
          </cell>
          <cell r="C4421" t="str">
            <v>un</v>
          </cell>
          <cell r="D4421" t="str">
            <v>DNIT 119/2009-ES</v>
          </cell>
        </row>
        <row r="4422">
          <cell r="A4422">
            <v>4507755</v>
          </cell>
          <cell r="B4422" t="str">
            <v>Ancoragem ativa para 12 cordoalhas D = 12,7 mm com placa de ancoragem, bloco, cunhas tripartidas, trombeta e protensão</v>
          </cell>
          <cell r="C4422" t="str">
            <v>un</v>
          </cell>
          <cell r="D4422" t="str">
            <v>DNIT 119/2009-ES</v>
          </cell>
        </row>
        <row r="4423">
          <cell r="A4423">
            <v>4507756</v>
          </cell>
          <cell r="B4423" t="str">
            <v>Ancoragem ativa para 12 cordoalhas D = 15,2 mm com placa de ancoragem, bloco, cunhas tripartidas, trombeta e protensão</v>
          </cell>
          <cell r="C4423" t="str">
            <v>un</v>
          </cell>
          <cell r="D4423" t="str">
            <v>DNIT 119/2009-ES</v>
          </cell>
        </row>
        <row r="4424">
          <cell r="A4424">
            <v>4507757</v>
          </cell>
          <cell r="B4424" t="str">
            <v>Ancoragem ativa para 15 cordoalhas D = 12,7 mm com placa de ancoragem, bloco, cunhas tripartidas, trombeta e protensão</v>
          </cell>
          <cell r="C4424" t="str">
            <v>un</v>
          </cell>
          <cell r="D4424" t="str">
            <v>DNIT 119/2009-ES</v>
          </cell>
        </row>
        <row r="4425">
          <cell r="A4425">
            <v>4507758</v>
          </cell>
          <cell r="B4425" t="str">
            <v>Ancoragem ativa para 15 cordoalhas D = 15,2 mm com placa de ancoragem, bloco, cunhas tripartidas, trombeta e protensão</v>
          </cell>
          <cell r="C4425" t="str">
            <v>un</v>
          </cell>
          <cell r="D4425" t="str">
            <v>DNIT 119/2009-ES</v>
          </cell>
        </row>
        <row r="4426">
          <cell r="A4426">
            <v>4507759</v>
          </cell>
          <cell r="B4426" t="str">
            <v>Ancoragem ativa para 19 cordoalhas D = 12,7 mm com placa de ancoragem, bloco, cunhas tripartidas, trombeta e protensão</v>
          </cell>
          <cell r="C4426" t="str">
            <v>un</v>
          </cell>
          <cell r="D4426" t="str">
            <v>DNIT 119/2009-ES</v>
          </cell>
        </row>
        <row r="4427">
          <cell r="A4427">
            <v>4507760</v>
          </cell>
          <cell r="B4427" t="str">
            <v>Ancoragem ativa para 19 cordoalhas D = 15,2 mm com placa de ancoragem, bloco, cunhas tripartidas, trombeta e protensão</v>
          </cell>
          <cell r="C4427" t="str">
            <v>un</v>
          </cell>
          <cell r="D4427" t="str">
            <v>DNIT 119/2009-ES</v>
          </cell>
        </row>
        <row r="4428">
          <cell r="A4428">
            <v>4507761</v>
          </cell>
          <cell r="B4428" t="str">
            <v>Ancoragem ativa para 22 cordoalhas D = 12,7 mm com placa de ancoragem, bloco, cunhas tripartidas, trombeta e protensão</v>
          </cell>
          <cell r="C4428" t="str">
            <v>un</v>
          </cell>
          <cell r="D4428" t="str">
            <v>DNIT 119/2009-ES</v>
          </cell>
        </row>
        <row r="4429">
          <cell r="A4429">
            <v>4507762</v>
          </cell>
          <cell r="B4429" t="str">
            <v>Ancoragem ativa para 22 cordoalhas D = 15,2 mm com placa de ancoragem, bloco, cunhas tripartidas, trombeta e protensão</v>
          </cell>
          <cell r="C4429" t="str">
            <v>un</v>
          </cell>
          <cell r="D4429" t="str">
            <v>DNIT 119/2009-ES</v>
          </cell>
        </row>
        <row r="4430">
          <cell r="A4430">
            <v>4507763</v>
          </cell>
          <cell r="B4430" t="str">
            <v>Ancoragem ativa para 27 cordoalhas D = 12,7 mm com placa de ancoragem, bloco, cunhas tripartidas, trombeta e protensão</v>
          </cell>
          <cell r="C4430" t="str">
            <v>un</v>
          </cell>
          <cell r="D4430" t="str">
            <v>DNIT 119/2009-ES</v>
          </cell>
        </row>
        <row r="4431">
          <cell r="A4431">
            <v>4507764</v>
          </cell>
          <cell r="B4431" t="str">
            <v>Ancoragem ativa para 27 cordoalhas D = 15,2 mm com placa de ancoragem, bloco, cunhas tripartidas, trombeta e protensão</v>
          </cell>
          <cell r="C4431" t="str">
            <v>un</v>
          </cell>
          <cell r="D4431" t="str">
            <v>DNIT 119/2009-ES</v>
          </cell>
        </row>
        <row r="4432">
          <cell r="A4432">
            <v>4507765</v>
          </cell>
          <cell r="B4432" t="str">
            <v>Ancoragem ativa para 31 cordoalhas D = 12,7 mm com placa de ancoragem, bloco, cunhas tripartidas, trombeta e protensão</v>
          </cell>
          <cell r="C4432" t="str">
            <v>un</v>
          </cell>
          <cell r="D4432" t="str">
            <v>DNIT 119/2009-ES</v>
          </cell>
        </row>
        <row r="4433">
          <cell r="A4433">
            <v>4507766</v>
          </cell>
          <cell r="B4433" t="str">
            <v>Ancoragem ativa para 4 cordoalhas D = 12,7 mm com placa de ancoragem, bloco, cunhas tripartidas, trombeta e protensão</v>
          </cell>
          <cell r="C4433" t="str">
            <v>un</v>
          </cell>
          <cell r="D4433" t="str">
            <v>DNIT 119/2009-ES</v>
          </cell>
        </row>
        <row r="4434">
          <cell r="A4434">
            <v>4507767</v>
          </cell>
          <cell r="B4434" t="str">
            <v>Ancoragem ativa para 4 cordoalhas D = 15,2 mm com placa de ancoragem, bloco, cunhas tripartidas, trombeta e protensão</v>
          </cell>
          <cell r="C4434" t="str">
            <v>un</v>
          </cell>
          <cell r="D4434" t="str">
            <v>DNIT 119/2009-ES</v>
          </cell>
        </row>
        <row r="4435">
          <cell r="A4435">
            <v>4507768</v>
          </cell>
          <cell r="B4435" t="str">
            <v>Ancoragem ativa para 6 cordoalhas D = 12,7 mm com placa de ancoragem, bloco, cunhas tripartidas, trombeta e protensão</v>
          </cell>
          <cell r="C4435" t="str">
            <v>un</v>
          </cell>
          <cell r="D4435" t="str">
            <v>DNIT 119/2009-ES</v>
          </cell>
        </row>
        <row r="4436">
          <cell r="A4436">
            <v>4507769</v>
          </cell>
          <cell r="B4436" t="str">
            <v>Ancoragem ativa para 6 cordoalhas D = 15,2 mm com placa de ancoragem, bloco, cunhas tripartidas, trombeta e protensão</v>
          </cell>
          <cell r="C4436" t="str">
            <v>un</v>
          </cell>
          <cell r="D4436" t="str">
            <v>DNIT 119/2009-ES</v>
          </cell>
        </row>
        <row r="4437">
          <cell r="A4437">
            <v>4507770</v>
          </cell>
          <cell r="B4437" t="str">
            <v>Ancoragem ativa para 7 cordoalhas D = 12,7 mm com placa de ancoragem, bloco, cunhas tripartidas, trombeta e protensão</v>
          </cell>
          <cell r="C4437" t="str">
            <v>un</v>
          </cell>
          <cell r="D4437" t="str">
            <v>DNIT 119/2009-ES</v>
          </cell>
        </row>
        <row r="4438">
          <cell r="A4438">
            <v>4507771</v>
          </cell>
          <cell r="B4438" t="str">
            <v>Ancoragem ativa para 7 cordoalhas D = 15,2 mm com placa de ancoragem, bloco, cunhas tripartidas, trombeta e protensão</v>
          </cell>
          <cell r="C4438" t="str">
            <v>un</v>
          </cell>
          <cell r="D4438" t="str">
            <v>DNIT 119/2009-ES</v>
          </cell>
        </row>
        <row r="4439">
          <cell r="A4439">
            <v>4507772</v>
          </cell>
          <cell r="B4439" t="str">
            <v>Ancoragem ativa para 8 cordoalhas D = 12,7 mm com placa de ancoragem, bloco, cunhas tripartidas, trombeta e protensão</v>
          </cell>
          <cell r="C4439" t="str">
            <v>un</v>
          </cell>
          <cell r="D4439" t="str">
            <v>DNIT 119/2009-ES</v>
          </cell>
        </row>
        <row r="4440">
          <cell r="A4440">
            <v>4507773</v>
          </cell>
          <cell r="B4440" t="str">
            <v>Ancoragem ativa para 9 cordoalhas D = 12,7 mm com placa de ancoragem, bloco, cunhas tripartidas, trombeta e protensão</v>
          </cell>
          <cell r="C4440" t="str">
            <v>un</v>
          </cell>
          <cell r="D4440" t="str">
            <v>DNIT 119/2009-ES</v>
          </cell>
        </row>
        <row r="4441">
          <cell r="A4441">
            <v>4507774</v>
          </cell>
          <cell r="B4441" t="str">
            <v>Ancoragem ativa para 9 cordoalhas D = 15,2 mm com placa de ancoragem, bloco, cunhas tripartidas, trombeta e protensão</v>
          </cell>
          <cell r="C4441" t="str">
            <v>un</v>
          </cell>
          <cell r="D4441" t="str">
            <v>DNIT 119/2009-ES</v>
          </cell>
        </row>
        <row r="4442">
          <cell r="A4442">
            <v>4507775</v>
          </cell>
          <cell r="B4442" t="str">
            <v>Ancoragem ativa para lajes com 1 cordoalha aderente D = 12,7 mm com placa de ancoragem, cunha tripartida e protensão</v>
          </cell>
          <cell r="C4442" t="str">
            <v>un</v>
          </cell>
          <cell r="D4442" t="str">
            <v>DNIT 119/2009-ES</v>
          </cell>
        </row>
        <row r="4443">
          <cell r="A4443">
            <v>4507776</v>
          </cell>
          <cell r="B4443" t="str">
            <v>Ancoragem ativa para lajes com 1 cordoalha aderente D = 15,2 mm com placa de ancoragem, cunha tripartida e protensão</v>
          </cell>
          <cell r="C4443" t="str">
            <v>un</v>
          </cell>
          <cell r="D4443" t="str">
            <v>DNIT 119/2009-ES</v>
          </cell>
        </row>
        <row r="4444">
          <cell r="A4444">
            <v>4507777</v>
          </cell>
          <cell r="B4444" t="str">
            <v>Ancoragem ativa para lajes com 2 cordoalhas aderentes D = 12,7 mm com placa de ancoragem, cunhas tripartidas e protensão</v>
          </cell>
          <cell r="C4444" t="str">
            <v>un</v>
          </cell>
          <cell r="D4444" t="str">
            <v>DNIT 119/2009-ES</v>
          </cell>
        </row>
        <row r="4445">
          <cell r="A4445">
            <v>4507778</v>
          </cell>
          <cell r="B4445" t="str">
            <v>Ancoragem ativa para lajes com 2 cordoalhas aderentes D = 15,2 mm com placa de ancoragem, cunhas tripartidas e protensão</v>
          </cell>
          <cell r="C4445" t="str">
            <v>un</v>
          </cell>
          <cell r="D4445" t="str">
            <v>DNIT 119/2009-ES</v>
          </cell>
        </row>
        <row r="4446">
          <cell r="A4446">
            <v>4507779</v>
          </cell>
          <cell r="B4446" t="str">
            <v>Ancoragem ativa para lajes com 3 cordoalhas aderentes D = 12,7 mm com placa de ancoragem, cunhas tripartidas e protensão</v>
          </cell>
          <cell r="C4446" t="str">
            <v>un</v>
          </cell>
          <cell r="D4446" t="str">
            <v>DNIT 119/2009-ES</v>
          </cell>
        </row>
        <row r="4447">
          <cell r="A4447">
            <v>4507780</v>
          </cell>
          <cell r="B4447" t="str">
            <v>Ancoragem ativa para lajes com 3 cordoalhas aderentes D = 15,2 mm com placa de ancoragem, cunhas tripartidas e protensão</v>
          </cell>
          <cell r="C4447" t="str">
            <v>un</v>
          </cell>
          <cell r="D4447" t="str">
            <v>DNIT 119/2009-ES</v>
          </cell>
        </row>
        <row r="4448">
          <cell r="A4448">
            <v>4507781</v>
          </cell>
          <cell r="B4448" t="str">
            <v>Ancoragem ativa para lajes com 4 cordoalhas aderentes D = 12,7 mm com placa de ancoragem, cunhas tripartidas e protensão</v>
          </cell>
          <cell r="C4448" t="str">
            <v>un</v>
          </cell>
          <cell r="D4448" t="str">
            <v>DNIT 119/2009-ES</v>
          </cell>
        </row>
        <row r="4449">
          <cell r="A4449">
            <v>4507782</v>
          </cell>
          <cell r="B4449" t="str">
            <v>Ancoragem ativa para lajes com 4 cordoalhas aderentes D = 15,2 mm com placa de ancoragem, cunhas tripartidas e protensão</v>
          </cell>
          <cell r="C4449" t="str">
            <v>un</v>
          </cell>
          <cell r="D4449" t="str">
            <v>DNIT 119/2009-ES</v>
          </cell>
        </row>
        <row r="4450">
          <cell r="A4450">
            <v>4507783</v>
          </cell>
          <cell r="B4450" t="str">
            <v>Ancoragem ativa para lajes para cordoalhas engraxadas D = 12,7 mm com placa de ancoragem, cunha tripartida e protensão</v>
          </cell>
          <cell r="C4450" t="str">
            <v>un</v>
          </cell>
          <cell r="D4450" t="str">
            <v>DNIT 119/2009-ES</v>
          </cell>
        </row>
        <row r="4451">
          <cell r="A4451">
            <v>4507784</v>
          </cell>
          <cell r="B4451" t="str">
            <v>Ancoragem ativa para lajes para cordoalhas engraxadas D = 15,2 mm com placa de ancoragem, cunha tripartida e protensão</v>
          </cell>
          <cell r="C4451" t="str">
            <v>un</v>
          </cell>
          <cell r="D4451" t="str">
            <v>DNIT 119/2009-ES</v>
          </cell>
        </row>
        <row r="4452">
          <cell r="A4452">
            <v>4507785</v>
          </cell>
          <cell r="B4452" t="str">
            <v>Ancoragem passiva aderente para 10 cordoalhas D = 12,7 mm - fornecimento e instalação</v>
          </cell>
          <cell r="C4452" t="str">
            <v>un</v>
          </cell>
          <cell r="D4452" t="str">
            <v>DNIT 119/2009-ES</v>
          </cell>
        </row>
        <row r="4453">
          <cell r="A4453">
            <v>4507786</v>
          </cell>
          <cell r="B4453" t="str">
            <v>Ancoragem passiva aderente para 12 cordoalhas D = 12,7 mm - fornecimento e instalação</v>
          </cell>
          <cell r="C4453" t="str">
            <v>un</v>
          </cell>
          <cell r="D4453" t="str">
            <v>DNIT 119/2009-ES</v>
          </cell>
        </row>
        <row r="4454">
          <cell r="A4454">
            <v>4507787</v>
          </cell>
          <cell r="B4454" t="str">
            <v>Ancoragem passiva aderente para 12 cordoalhas D = 15,2 mm - fornecimento e instalação</v>
          </cell>
          <cell r="C4454" t="str">
            <v>un</v>
          </cell>
          <cell r="D4454" t="str">
            <v>DNIT 119/2009-ES</v>
          </cell>
        </row>
        <row r="4455">
          <cell r="A4455">
            <v>4507788</v>
          </cell>
          <cell r="B4455" t="str">
            <v>Ancoragem passiva aderente para 15 cordoalhas D = 12,7 mm - fornecimento e instalação</v>
          </cell>
          <cell r="C4455" t="str">
            <v>un</v>
          </cell>
          <cell r="D4455" t="str">
            <v>DNIT 119/2009-ES</v>
          </cell>
        </row>
        <row r="4456">
          <cell r="A4456">
            <v>4507789</v>
          </cell>
          <cell r="B4456" t="str">
            <v>Ancoragem passiva aderente para 15 cordoalhas D = 15,2 mm - fornecimento e instalação</v>
          </cell>
          <cell r="C4456" t="str">
            <v>un</v>
          </cell>
          <cell r="D4456" t="str">
            <v>DNIT 119/2009-ES</v>
          </cell>
        </row>
        <row r="4457">
          <cell r="A4457">
            <v>4507790</v>
          </cell>
          <cell r="B4457" t="str">
            <v>Ancoragem passiva aderente para 19 cordoalhas D = 12,7 mm - fornecimento e instalação</v>
          </cell>
          <cell r="C4457" t="str">
            <v>un</v>
          </cell>
          <cell r="D4457" t="str">
            <v>DNIT 119/2009-ES</v>
          </cell>
        </row>
        <row r="4458">
          <cell r="A4458">
            <v>4507791</v>
          </cell>
          <cell r="B4458" t="str">
            <v>Ancoragem passiva aderente para 19 cordoalhas D = 15,2 mm - fornecimento e instalação</v>
          </cell>
          <cell r="C4458" t="str">
            <v>un</v>
          </cell>
          <cell r="D4458" t="str">
            <v>DNIT 119/2009-ES</v>
          </cell>
        </row>
        <row r="4459">
          <cell r="A4459">
            <v>4507792</v>
          </cell>
          <cell r="B4459" t="str">
            <v>Ancoragem passiva aderente para 22 cordoalhas D = 12,7 mm - fornecimento e instalação</v>
          </cell>
          <cell r="C4459" t="str">
            <v>un</v>
          </cell>
          <cell r="D4459" t="str">
            <v>DNIT 119/2009-ES</v>
          </cell>
        </row>
        <row r="4460">
          <cell r="A4460">
            <v>4507793</v>
          </cell>
          <cell r="B4460" t="str">
            <v>Ancoragem passiva aderente para 22 cordoalhas D = 15,2 mm - fornecimento e instalação</v>
          </cell>
          <cell r="C4460" t="str">
            <v>un</v>
          </cell>
          <cell r="D4460" t="str">
            <v>DNIT 119/2009-ES</v>
          </cell>
        </row>
        <row r="4461">
          <cell r="A4461">
            <v>4507794</v>
          </cell>
          <cell r="B4461" t="str">
            <v>Ancoragem passiva aderente para 27 cordoalhas D = 12,7 mm - fornecimento e instalação</v>
          </cell>
          <cell r="C4461" t="str">
            <v>un</v>
          </cell>
          <cell r="D4461" t="str">
            <v>DNIT 119/2009-ES</v>
          </cell>
        </row>
        <row r="4462">
          <cell r="A4462">
            <v>4507795</v>
          </cell>
          <cell r="B4462" t="str">
            <v>Ancoragem passiva aderente para 27 cordoalhas D = 15,2 mm - fornecimento e instalação</v>
          </cell>
          <cell r="C4462" t="str">
            <v>un</v>
          </cell>
          <cell r="D4462" t="str">
            <v>DNIT 119/2009-ES</v>
          </cell>
        </row>
        <row r="4463">
          <cell r="A4463">
            <v>4507796</v>
          </cell>
          <cell r="B4463" t="str">
            <v>Ancoragem passiva aderente para 31 cordoalhas D = 12,7 mm - fornecimento e instalação</v>
          </cell>
          <cell r="C4463" t="str">
            <v>un</v>
          </cell>
          <cell r="D4463" t="str">
            <v>DNIT 119/2009-ES</v>
          </cell>
        </row>
        <row r="4464">
          <cell r="A4464">
            <v>4507797</v>
          </cell>
          <cell r="B4464" t="str">
            <v>Ancoragem passiva aderente para 4 cordoalhas D = 12,7 mm - fornecimento e instalação</v>
          </cell>
          <cell r="C4464" t="str">
            <v>un</v>
          </cell>
          <cell r="D4464" t="str">
            <v>DNIT 119/2009-ES</v>
          </cell>
        </row>
        <row r="4465">
          <cell r="A4465">
            <v>4507798</v>
          </cell>
          <cell r="B4465" t="str">
            <v>Ancoragem passiva aderente para 4 cordoalhas D = 15,2 mm - fornecimento e instalação</v>
          </cell>
          <cell r="C4465" t="str">
            <v>un</v>
          </cell>
          <cell r="D4465" t="str">
            <v>DNIT 119/2009-ES</v>
          </cell>
        </row>
        <row r="4466">
          <cell r="A4466">
            <v>4507799</v>
          </cell>
          <cell r="B4466" t="str">
            <v>Ancoragem passiva aderente para 6 cordoalhas D = 12,7 mm - fornecimento e instalação</v>
          </cell>
          <cell r="C4466" t="str">
            <v>un</v>
          </cell>
          <cell r="D4466" t="str">
            <v>DNIT 119/2009-ES</v>
          </cell>
        </row>
        <row r="4467">
          <cell r="A4467">
            <v>4507800</v>
          </cell>
          <cell r="B4467" t="str">
            <v>Ancoragem passiva aderente para 6 cordoalhas D = 15,2 mm - fornecimento e instalação</v>
          </cell>
          <cell r="C4467" t="str">
            <v>un</v>
          </cell>
          <cell r="D4467" t="str">
            <v>DNIT 119/2009-ES</v>
          </cell>
        </row>
        <row r="4468">
          <cell r="A4468">
            <v>4507801</v>
          </cell>
          <cell r="B4468" t="str">
            <v>Ancoragem passiva aderente para 7 cordoalhas D = 12,7 mm - fornecimento e instalação</v>
          </cell>
          <cell r="C4468" t="str">
            <v>un</v>
          </cell>
          <cell r="D4468" t="str">
            <v>DNIT 119/2009-ES</v>
          </cell>
        </row>
        <row r="4469">
          <cell r="A4469">
            <v>4507802</v>
          </cell>
          <cell r="B4469" t="str">
            <v>Ancoragem passiva aderente para 7 cordoalhas D = 15,2 mm - fornecimento e instalação</v>
          </cell>
          <cell r="C4469" t="str">
            <v>un</v>
          </cell>
          <cell r="D4469" t="str">
            <v>DNIT 119/2009-ES</v>
          </cell>
        </row>
        <row r="4470">
          <cell r="A4470">
            <v>4507803</v>
          </cell>
          <cell r="B4470" t="str">
            <v>Ancoragem passiva aderente para 8 cordoalhas D = 12,7 mm - fornecimento e instalação</v>
          </cell>
          <cell r="C4470" t="str">
            <v>un</v>
          </cell>
          <cell r="D4470" t="str">
            <v>DNIT 119/2009-ES</v>
          </cell>
        </row>
        <row r="4471">
          <cell r="A4471">
            <v>4507804</v>
          </cell>
          <cell r="B4471" t="str">
            <v>Ancoragem passiva aderente para 9 cordoalhas D = 12,7 mm - fornecimento e instalação</v>
          </cell>
          <cell r="C4471" t="str">
            <v>un</v>
          </cell>
          <cell r="D4471" t="str">
            <v>DNIT 119/2009-ES</v>
          </cell>
        </row>
        <row r="4472">
          <cell r="A4472">
            <v>4507805</v>
          </cell>
          <cell r="B4472" t="str">
            <v>Ancoragem passiva aderente para 9 cordoalhas D = 15,2 mm - fornecimento e instalação</v>
          </cell>
          <cell r="C4472" t="str">
            <v>un</v>
          </cell>
          <cell r="D4472" t="str">
            <v>DNIT 119/2009-ES</v>
          </cell>
        </row>
        <row r="4473">
          <cell r="A4473">
            <v>4507806</v>
          </cell>
          <cell r="B4473" t="str">
            <v>Ancoragem passiva aderente para lajes com 1 cordoalha D = 12,7 mm - fornecimento e instalação</v>
          </cell>
          <cell r="C4473" t="str">
            <v>un</v>
          </cell>
          <cell r="D4473" t="str">
            <v>DNIT 119/2009-ES</v>
          </cell>
        </row>
        <row r="4474">
          <cell r="A4474">
            <v>4507807</v>
          </cell>
          <cell r="B4474" t="str">
            <v>Ancoragem passiva aderente para lajes com 1 cordoalha D = 15,2 mm - fornecimento e instalação</v>
          </cell>
          <cell r="C4474" t="str">
            <v>un</v>
          </cell>
          <cell r="D4474" t="str">
            <v>DNIT 119/2009-ES</v>
          </cell>
        </row>
        <row r="4475">
          <cell r="A4475">
            <v>4507808</v>
          </cell>
          <cell r="B4475" t="str">
            <v>Ancoragem passiva aderente para lajes com 2 cordoalhas D = 12,7 mm - fornecimento e instalação</v>
          </cell>
          <cell r="C4475" t="str">
            <v>un</v>
          </cell>
          <cell r="D4475" t="str">
            <v>DNIT 119/2009-ES</v>
          </cell>
        </row>
        <row r="4476">
          <cell r="A4476">
            <v>4507809</v>
          </cell>
          <cell r="B4476" t="str">
            <v>Ancoragem passiva aderente para lajes com 2 cordoalhas D = 15,2 mm - fornecimento e instalação</v>
          </cell>
          <cell r="C4476" t="str">
            <v>un</v>
          </cell>
          <cell r="D4476" t="str">
            <v>DNIT 119/2009-ES</v>
          </cell>
        </row>
        <row r="4477">
          <cell r="A4477">
            <v>4507810</v>
          </cell>
          <cell r="B4477" t="str">
            <v>Ancoragem passiva aderente para lajes com 3 cordoalhas D = 12,7 mm - fornecimento e instalação</v>
          </cell>
          <cell r="C4477" t="str">
            <v>un</v>
          </cell>
          <cell r="D4477" t="str">
            <v>DNIT 119/2009-ES</v>
          </cell>
        </row>
        <row r="4478">
          <cell r="A4478">
            <v>4507811</v>
          </cell>
          <cell r="B4478" t="str">
            <v>Ancoragem passiva aderente para lajes com 3 cordoalhas D = 15,2 mm - fornecimento e instalação</v>
          </cell>
          <cell r="C4478" t="str">
            <v>un</v>
          </cell>
          <cell r="D4478" t="str">
            <v>DNIT 119/2009-ES</v>
          </cell>
        </row>
        <row r="4479">
          <cell r="A4479">
            <v>4507812</v>
          </cell>
          <cell r="B4479" t="str">
            <v>Ancoragem passiva aderente para lajes com 4 cordoalhas D = 12,7 mm - fornecimento e instalação</v>
          </cell>
          <cell r="C4479" t="str">
            <v>un</v>
          </cell>
          <cell r="D4479" t="str">
            <v>DNIT 119/2009-ES</v>
          </cell>
        </row>
        <row r="4480">
          <cell r="A4480">
            <v>4507813</v>
          </cell>
          <cell r="B4480" t="str">
            <v>Ancoragem passiva aderente para lajes com 4 cordoalhas D = 15,2 mm - fornecimento e instalação</v>
          </cell>
          <cell r="C4480" t="str">
            <v>un</v>
          </cell>
          <cell r="D4480" t="str">
            <v>DNIT 119/2009-ES</v>
          </cell>
        </row>
        <row r="4481">
          <cell r="A4481">
            <v>4507821</v>
          </cell>
          <cell r="B4481" t="str">
            <v>Bainha metálica diâmetro 100 mm para 24 cordoalhas D = 15,2 mm, semi-rígida, redonda, com montagem e injeção de nata de cimento</v>
          </cell>
          <cell r="C4481" t="str">
            <v>m</v>
          </cell>
          <cell r="D4481" t="str">
            <v>DNIT 119/2009-ES</v>
          </cell>
        </row>
        <row r="4482">
          <cell r="A4482">
            <v>4507822</v>
          </cell>
          <cell r="B4482" t="str">
            <v>Bainha metálica diâmetro 100 mm para 25 cordoalhas D = 15,2 mm, semi-rígida, redonda, com montagem e injeção de nata de cimento</v>
          </cell>
          <cell r="C4482" t="str">
            <v>m</v>
          </cell>
          <cell r="D4482" t="str">
            <v>DNIT 119/2009-ES</v>
          </cell>
        </row>
        <row r="4483">
          <cell r="A4483">
            <v>4507823</v>
          </cell>
          <cell r="B4483" t="str">
            <v>Bainha metálica diâmetro 100 mm para 30 cordoalhas D = 12,7 mm, semi-rígida, redonda, com montagem e injeção de nata de cimento</v>
          </cell>
          <cell r="C4483" t="str">
            <v>m</v>
          </cell>
          <cell r="D4483" t="str">
            <v>DNIT 119/2009-ES</v>
          </cell>
        </row>
        <row r="4484">
          <cell r="A4484">
            <v>4507824</v>
          </cell>
          <cell r="B4484" t="str">
            <v>Bainha metálica diâmetro 110 mm para 27 cordoalhas D = 15,2 mm, semi-rígida, redonda, com montagem e injeção de nata de cimento</v>
          </cell>
          <cell r="C4484" t="str">
            <v>m</v>
          </cell>
          <cell r="D4484" t="str">
            <v>DNIT 119/2009-ES</v>
          </cell>
        </row>
        <row r="4485">
          <cell r="A4485">
            <v>4507825</v>
          </cell>
          <cell r="B4485" t="str">
            <v>Bainha metálica diâmetro 110 mm para 37 cordoalhas D = 12,7 mm, semi-rígida, redonda, com montagem e injeção de nata de cimento</v>
          </cell>
          <cell r="C4485" t="str">
            <v>m</v>
          </cell>
          <cell r="D4485" t="str">
            <v>DNIT 119/2009-ES</v>
          </cell>
        </row>
        <row r="4486">
          <cell r="A4486">
            <v>4507826</v>
          </cell>
          <cell r="B4486" t="str">
            <v>Bainha metálica diâmetro 120 mm para 30 cordoalhas D = 15,2 mm, semi-rígida, redonda, com montagem e injeção de nata de cimento</v>
          </cell>
          <cell r="C4486" t="str">
            <v>m</v>
          </cell>
          <cell r="D4486" t="str">
            <v>DNIT 119/2009-ES</v>
          </cell>
        </row>
        <row r="4487">
          <cell r="A4487">
            <v>4507827</v>
          </cell>
          <cell r="B4487" t="str">
            <v>Bainha metálica diâmetro 130 mm para 37 cordoalhas D = 15,2 mm, semi-rígida, redonda, com montagem e injeção de nata de cimento</v>
          </cell>
          <cell r="C4487" t="str">
            <v>m</v>
          </cell>
          <cell r="D4487" t="str">
            <v>DNIT 119/2009-ES</v>
          </cell>
        </row>
        <row r="4488">
          <cell r="A4488">
            <v>4507828</v>
          </cell>
          <cell r="B4488" t="str">
            <v>Bainha metálica diâmetro 40 mm para 4 cordoalhas D = 12,7 mm, semi-rígida, redonda, com montagem e injeção de nata de cimento</v>
          </cell>
          <cell r="C4488" t="str">
            <v>m</v>
          </cell>
          <cell r="D4488" t="str">
            <v>DNIT 119/2009-ES</v>
          </cell>
        </row>
        <row r="4489">
          <cell r="A4489">
            <v>4507829</v>
          </cell>
          <cell r="B4489" t="str">
            <v>Bainha metálica diâmetro 45 mm para 4 cordoalhas D = 15,2 mm, semi-rígida, redonda, com montagem e injeção de nata de cimento</v>
          </cell>
          <cell r="C4489" t="str">
            <v>m</v>
          </cell>
          <cell r="D4489" t="str">
            <v>DNIT 119/2009-ES</v>
          </cell>
        </row>
        <row r="4490">
          <cell r="A4490">
            <v>4507830</v>
          </cell>
          <cell r="B4490" t="str">
            <v>Bainha metálica diâmetro 50 mm para 6 cordoalhas D = 12,7 mm, semi-rígida, redonda, com montagem e injeção de nata de cimento</v>
          </cell>
          <cell r="C4490" t="str">
            <v>m</v>
          </cell>
          <cell r="D4490" t="str">
            <v>DNIT 119/2009-ES</v>
          </cell>
        </row>
        <row r="4491">
          <cell r="A4491">
            <v>4507831</v>
          </cell>
          <cell r="B4491" t="str">
            <v>Bainha metálica diâmetro 55 mm para 8 cordoalhas D = 12,7 mm, semi-rígida, redonda, com montagem e injeção de nata de cimento</v>
          </cell>
          <cell r="C4491" t="str">
            <v>m</v>
          </cell>
          <cell r="D4491" t="str">
            <v>DNIT 119/2009-ES</v>
          </cell>
        </row>
        <row r="4492">
          <cell r="A4492">
            <v>4507832</v>
          </cell>
          <cell r="B4492" t="str">
            <v>Bainha metálica diâmetro 60 mm para 6 cordoalhas D = 15,2 mm, semi-rígida, redonda, com montagem e injeção de nata de cimento</v>
          </cell>
          <cell r="C4492" t="str">
            <v>m</v>
          </cell>
          <cell r="D4492" t="str">
            <v>DNIT 119/2009-ES</v>
          </cell>
        </row>
        <row r="4493">
          <cell r="A4493">
            <v>4507833</v>
          </cell>
          <cell r="B4493" t="str">
            <v>Bainha metálica diâmetro 60 mm para 9 cordoalhas D = 12,7 mm, semi-rígida, redonda, com montagem e injeção de nata de cimento</v>
          </cell>
          <cell r="C4493" t="str">
            <v>m</v>
          </cell>
          <cell r="D4493" t="str">
            <v>DNIT 119/2009-ES</v>
          </cell>
        </row>
        <row r="4494">
          <cell r="A4494">
            <v>4507834</v>
          </cell>
          <cell r="B4494" t="str">
            <v>Bainha metálica diâmetro 65 mm para 10 cordoalhas D = 12,7 mm, semi-rígida, redonda, com montagem e injeção de nata de cimento</v>
          </cell>
          <cell r="C4494" t="str">
            <v>m</v>
          </cell>
          <cell r="D4494" t="str">
            <v>DNIT 119/2009-ES</v>
          </cell>
        </row>
        <row r="4495">
          <cell r="A4495">
            <v>4507835</v>
          </cell>
          <cell r="B4495" t="str">
            <v>Bainha metálica diâmetro 65 mm para 12 cordoalhas D = 12,7 mm, semi-rígida, redonda, com montagem e injeção de nata de cimento</v>
          </cell>
          <cell r="C4495" t="str">
            <v>m</v>
          </cell>
          <cell r="D4495" t="str">
            <v>DNIT 119/2009-ES</v>
          </cell>
        </row>
        <row r="4496">
          <cell r="A4496">
            <v>4507836</v>
          </cell>
          <cell r="B4496" t="str">
            <v>Bainha metálica diâmetro 65 mm para 8 cordoalhas D = 15,2 mm, semi-rígida, redonda, com montagem e injeção de nata de cimento</v>
          </cell>
          <cell r="C4496" t="str">
            <v>m</v>
          </cell>
          <cell r="D4496" t="str">
            <v>DNIT 119/2009-ES</v>
          </cell>
        </row>
        <row r="4497">
          <cell r="A4497">
            <v>4507837</v>
          </cell>
          <cell r="B4497" t="str">
            <v>Bainha metálica diâmetro 70 mm para 15 cordoalhas D = 12,7 mm, semi-rígida, redonda, com montagem e injeção de nata de cimento</v>
          </cell>
          <cell r="C4497" t="str">
            <v>m</v>
          </cell>
          <cell r="D4497" t="str">
            <v>DNIT 119/2009-ES</v>
          </cell>
        </row>
        <row r="4498">
          <cell r="A4498">
            <v>4507838</v>
          </cell>
          <cell r="B4498" t="str">
            <v>Bainha metálica diâmetro 70 mm para 9 cordoalhas D = 15,2 mm, semi-rígida, redonda, com montagem e injeção de nata de cimento</v>
          </cell>
          <cell r="C4498" t="str">
            <v>m</v>
          </cell>
          <cell r="D4498" t="str">
            <v>DNIT 119/2009-ES</v>
          </cell>
        </row>
        <row r="4499">
          <cell r="A4499">
            <v>4507839</v>
          </cell>
          <cell r="B4499" t="str">
            <v>Bainha metálica diâmetro 75 mm para 10 cordoalhas D = 15,2 mm, semi-rígida, redonda, com montagem e injeção de nata de cimento</v>
          </cell>
          <cell r="C4499" t="str">
            <v>m</v>
          </cell>
          <cell r="D4499" t="str">
            <v>DNIT 119/2009-ES</v>
          </cell>
        </row>
        <row r="4500">
          <cell r="A4500">
            <v>4507840</v>
          </cell>
          <cell r="B4500" t="str">
            <v>Bainha metálica diâmetro 75 mm para 16 cordoalhas D = 12,7 mm, semi-rígida, redonda, com montagem e injeção de nata de cimento</v>
          </cell>
          <cell r="C4500" t="str">
            <v>m</v>
          </cell>
          <cell r="D4500" t="str">
            <v>DNIT 119/2009-ES</v>
          </cell>
        </row>
        <row r="4501">
          <cell r="A4501">
            <v>4507841</v>
          </cell>
          <cell r="B4501" t="str">
            <v>Bainha metálica diâmetro 75 mm para 18 cordoalhas D = 12,7 mm, semi-rígida, redonda, com montagem e injeção de nata de cimento</v>
          </cell>
          <cell r="C4501" t="str">
            <v>m</v>
          </cell>
          <cell r="D4501" t="str">
            <v>DNIT 119/2009-ES</v>
          </cell>
        </row>
        <row r="4502">
          <cell r="A4502">
            <v>4507842</v>
          </cell>
          <cell r="B4502" t="str">
            <v>Bainha metálica diâmetro 80 mm para 12 cordoalhas D = 15,2 mm, semi-rígida, redonda, com montagem e injeção de nata de cimento</v>
          </cell>
          <cell r="C4502" t="str">
            <v>m</v>
          </cell>
          <cell r="D4502" t="str">
            <v>DNIT 119/2009-ES</v>
          </cell>
        </row>
        <row r="4503">
          <cell r="A4503">
            <v>4507843</v>
          </cell>
          <cell r="B4503" t="str">
            <v>Bainha metálica diâmetro 80 mm para 20 cordoalhas D = 12,7 mm, semi-rígida, redonda, com montagem e injeção de nata de cimento</v>
          </cell>
          <cell r="C4503" t="str">
            <v>m</v>
          </cell>
          <cell r="D4503" t="str">
            <v>DNIT 119/2009-ES</v>
          </cell>
        </row>
        <row r="4504">
          <cell r="A4504">
            <v>4507844</v>
          </cell>
          <cell r="B4504" t="str">
            <v>Bainha metálica diâmetro 85 mm para 15 cordoalhas D = 15,2 mm, semi-rígida, redonda, com montagem e injeção de nata de cimento</v>
          </cell>
          <cell r="C4504" t="str">
            <v>m</v>
          </cell>
          <cell r="D4504" t="str">
            <v>DNIT 119/2009-ES</v>
          </cell>
        </row>
        <row r="4505">
          <cell r="A4505">
            <v>4507845</v>
          </cell>
          <cell r="B4505" t="str">
            <v>Bainha metálica diâmetro 85 mm para 24 cordoalhas D = 12,7 mm, semi-rígida, redonda, com montagem e injeção de nata de cimento</v>
          </cell>
          <cell r="C4505" t="str">
            <v>m</v>
          </cell>
          <cell r="D4505" t="str">
            <v>DNIT 119/2009-ES</v>
          </cell>
        </row>
        <row r="4506">
          <cell r="A4506">
            <v>4507846</v>
          </cell>
          <cell r="B4506" t="str">
            <v>Bainha metálica diâmetro 85 mm para 25 cordoalhas D = 12,7 mm, semi-rígida, redonda, com montagem e injeção de nata de cimento</v>
          </cell>
          <cell r="C4506" t="str">
            <v>m</v>
          </cell>
          <cell r="D4506" t="str">
            <v>DNIT 119/2009-ES</v>
          </cell>
        </row>
        <row r="4507">
          <cell r="A4507">
            <v>4507847</v>
          </cell>
          <cell r="B4507" t="str">
            <v>Bainha metálica diâmetro 90 mm para 16 cordoalhas D = 15,2 mm, semi-rígida, redonda, com montagem e injeção de nata de cimento</v>
          </cell>
          <cell r="C4507" t="str">
            <v>m</v>
          </cell>
          <cell r="D4507" t="str">
            <v>DNIT 119/2009-ES</v>
          </cell>
        </row>
        <row r="4508">
          <cell r="A4508">
            <v>4507848</v>
          </cell>
          <cell r="B4508" t="str">
            <v>Bainha metálica diâmetro 90 mm para 18 cordoalhas D = 15,2 mm, semi-rígida, redonda, com montagem e injeção de nata de cimento</v>
          </cell>
          <cell r="C4508" t="str">
            <v>m</v>
          </cell>
          <cell r="D4508" t="str">
            <v>DNIT 119/2009-ES</v>
          </cell>
        </row>
        <row r="4509">
          <cell r="A4509">
            <v>4507849</v>
          </cell>
          <cell r="B4509" t="str">
            <v>Bainha metálica diâmetro 90 mm para 27 cordoalhas D = 12,7 mm, semi-rígida, redonda, com montagem e injeção de nata de cimento</v>
          </cell>
          <cell r="C4509" t="str">
            <v>m</v>
          </cell>
          <cell r="D4509" t="str">
            <v>DNIT 119/2009-ES</v>
          </cell>
        </row>
        <row r="4510">
          <cell r="A4510">
            <v>4507850</v>
          </cell>
          <cell r="B4510" t="str">
            <v>Bainha metálica diâmetro 95 mm para 20 cordoalhas D = 15,2 mm, semi-rígida, redonda, com montagem e injeção de nata de cimento</v>
          </cell>
          <cell r="C4510" t="str">
            <v>m</v>
          </cell>
          <cell r="D4510" t="str">
            <v>DNIT 119/2009-ES</v>
          </cell>
        </row>
        <row r="4511">
          <cell r="A4511">
            <v>4507851</v>
          </cell>
          <cell r="B4511" t="str">
            <v>Bainha metálica seção 19 x 36 mm para 1 cordoalha D = 12,7 mm, semi-rígida, ovalizada, com montagem e injeção de nata de cimento</v>
          </cell>
          <cell r="C4511" t="str">
            <v>m</v>
          </cell>
          <cell r="D4511" t="str">
            <v>DNIT 119/2009-ES</v>
          </cell>
        </row>
        <row r="4512">
          <cell r="A4512">
            <v>4507852</v>
          </cell>
          <cell r="B4512" t="str">
            <v>Bainha metálica seção 19 x 36 mm para 2 cordoalhas D = 12,7 mm, semi-rígida, ovalizada, com montagem e injeção de nata de cimento</v>
          </cell>
          <cell r="C4512" t="str">
            <v>m</v>
          </cell>
          <cell r="D4512" t="str">
            <v>DNIT 119/2009-ES</v>
          </cell>
        </row>
        <row r="4513">
          <cell r="A4513">
            <v>4507853</v>
          </cell>
          <cell r="B4513" t="str">
            <v>Bainha metálica seção 19 x 48 mm para 3 cordoalhas D = 12,7 mm, semi-rígida, ovalizada, com montagem e injeção de nata de cimento</v>
          </cell>
          <cell r="C4513" t="str">
            <v>m</v>
          </cell>
          <cell r="D4513" t="str">
            <v>DNIT 119/2009-ES</v>
          </cell>
        </row>
        <row r="4514">
          <cell r="A4514">
            <v>4507854</v>
          </cell>
          <cell r="B4514" t="str">
            <v>Bainha metálica seção 19 x 62 mm para 4 cordoalhas D = 12,7 mm, semi-rígida, ovalizada, com montagem e injeção de nata de cimento</v>
          </cell>
          <cell r="C4514" t="str">
            <v>m</v>
          </cell>
          <cell r="D4514" t="str">
            <v>DNIT 119/2009-ES</v>
          </cell>
        </row>
        <row r="4515">
          <cell r="A4515">
            <v>4507855</v>
          </cell>
          <cell r="B4515" t="str">
            <v>Bainha metálica seção 22 x 32 mm para 1 cordoalha D = 15,2 mm, semi-rígida, ovalizada, com montagem e injeção de nata de cimento</v>
          </cell>
          <cell r="C4515" t="str">
            <v>m</v>
          </cell>
          <cell r="D4515" t="str">
            <v>DNIT 119/2009-ES</v>
          </cell>
        </row>
        <row r="4516">
          <cell r="A4516">
            <v>4507856</v>
          </cell>
          <cell r="B4516" t="str">
            <v>Bainha metálica seção 22 x 32 mm para 2 cordoalhas D = 15,2 mm, semi-rígida, ovalizada, com montagem e injeção de nata de cimento</v>
          </cell>
          <cell r="C4516" t="str">
            <v>m</v>
          </cell>
          <cell r="D4516" t="str">
            <v>DNIT 119/2009-ES</v>
          </cell>
        </row>
        <row r="4517">
          <cell r="A4517">
            <v>4507857</v>
          </cell>
          <cell r="B4517" t="str">
            <v>Bainha metálica seção 22 x 55 mm para 3 cordoalhas D = 15,2 mm, semi-rígida, ovalizada, com montagem e injeção de nata de cimento</v>
          </cell>
          <cell r="C4517" t="str">
            <v>m</v>
          </cell>
          <cell r="D4517" t="str">
            <v>DNIT 119/2009-ES</v>
          </cell>
        </row>
        <row r="4518">
          <cell r="A4518">
            <v>4507858</v>
          </cell>
          <cell r="B4518" t="str">
            <v>Bainha metálica seção 22 x 73 mm para 4 cordoalhas D = 15,2 mm, semi-rígida, ovalizada, com montagem e injeção de nata de cimento</v>
          </cell>
          <cell r="C4518" t="str">
            <v>m</v>
          </cell>
          <cell r="D4518" t="str">
            <v>DNIT 119/2009-ES</v>
          </cell>
        </row>
        <row r="4519">
          <cell r="A4519">
            <v>4507866</v>
          </cell>
          <cell r="B4519" t="str">
            <v>Ancoragem passiva para lajes para cordoalhas engraxadas D = 12,7 mm com placa de ancoragem e cunha tripartida - fornecimento e instalação</v>
          </cell>
          <cell r="C4519" t="str">
            <v>un</v>
          </cell>
          <cell r="D4519" t="str">
            <v>DNIT 119/2009-ES</v>
          </cell>
        </row>
        <row r="4520">
          <cell r="A4520">
            <v>4507867</v>
          </cell>
          <cell r="B4520" t="str">
            <v>Ancoragem passiva para lajes para cordoalhas engraxadas D = 15,2 mm com placa de ancoragem e cunha tripartida -fornecimento e instalação</v>
          </cell>
          <cell r="C4520" t="str">
            <v>un</v>
          </cell>
          <cell r="D4520" t="str">
            <v>DNIT 119/2009-ES</v>
          </cell>
        </row>
        <row r="4521">
          <cell r="A4521">
            <v>4507956</v>
          </cell>
          <cell r="B4521" t="str">
            <v>Cordoalha CP 190 RB D = 12,7 mm - fornecimento, preparo e colocação</v>
          </cell>
          <cell r="C4521" t="str">
            <v>kg</v>
          </cell>
          <cell r="D4521" t="str">
            <v>DNIT 119/2009-ES</v>
          </cell>
        </row>
        <row r="4522">
          <cell r="A4522">
            <v>4507957</v>
          </cell>
          <cell r="B4522" t="str">
            <v>Cordoalha CP 190 RB D = 15,2 mm - fornecimento, preparo e colocação</v>
          </cell>
          <cell r="C4522" t="str">
            <v>kg</v>
          </cell>
          <cell r="D4522" t="str">
            <v>DNIT 119/2009-ES</v>
          </cell>
        </row>
        <row r="4523">
          <cell r="A4523">
            <v>4507958</v>
          </cell>
          <cell r="B4523" t="str">
            <v>Cordoalha engraxada CP 190 RB D = 12,7 mm - fornecimento, preparo e colocação</v>
          </cell>
          <cell r="C4523" t="str">
            <v>kg</v>
          </cell>
          <cell r="D4523" t="str">
            <v>DNIT 119/2009-ES</v>
          </cell>
        </row>
        <row r="4524">
          <cell r="A4524">
            <v>4507959</v>
          </cell>
          <cell r="B4524" t="str">
            <v>Cordoalha engraxada CP 190 RB D = 15,2 mm - fornecimento, preparo e colocação</v>
          </cell>
          <cell r="C4524" t="str">
            <v>kg</v>
          </cell>
          <cell r="D4524" t="str">
            <v>DNIT 119/2009-ES</v>
          </cell>
        </row>
        <row r="4525">
          <cell r="A4525">
            <v>4508092</v>
          </cell>
          <cell r="B4525" t="str">
            <v>Bainha metálica diâmetro 50 mm para 5 cordoalhas D = 15,2 mm, semi-rígida, redonda, com montagem e injeção de nata de cimento</v>
          </cell>
          <cell r="C4525" t="str">
            <v>m</v>
          </cell>
          <cell r="D4525" t="str">
            <v>DNIT 119/2009-ES</v>
          </cell>
        </row>
        <row r="4526">
          <cell r="A4526">
            <v>4508125</v>
          </cell>
          <cell r="B4526" t="str">
            <v>Bainha metálica diâmetro 40 mm para 3 cordoalhas D = 15,2 mm, semi-rígida, redonda, com montagem e injeção de nata de cimento</v>
          </cell>
          <cell r="C4526" t="str">
            <v>m</v>
          </cell>
          <cell r="D4526" t="str">
            <v>DNIT 119/2009-ES</v>
          </cell>
        </row>
        <row r="4527">
          <cell r="A4527">
            <v>4508174</v>
          </cell>
          <cell r="B4527" t="str">
            <v>Bainha metálica diâmetro 65 mm para 7 cordoalhas D = 15,2 mm, semi-rígida, redonda, com montagem e injeção de nata de cimento</v>
          </cell>
          <cell r="C4527" t="str">
            <v>m</v>
          </cell>
          <cell r="D4527" t="str">
            <v>DNIT 119/2009-ES</v>
          </cell>
        </row>
        <row r="4528">
          <cell r="A4528">
            <v>4508175</v>
          </cell>
          <cell r="B4528" t="str">
            <v>Bainha metálica diâmetro 75 mm para 11 cordoalhas D = 15,2 mm, semi-rígida, redonda, com montagem e injeção de nata de cimento</v>
          </cell>
          <cell r="C4528" t="str">
            <v>m</v>
          </cell>
          <cell r="D4528" t="str">
            <v>DNIT 119/2009-ES</v>
          </cell>
        </row>
        <row r="4529">
          <cell r="A4529">
            <v>4508176</v>
          </cell>
          <cell r="B4529" t="str">
            <v>Bainha metálica diâmetro 95 mm para 19 cordoalhas D = 15,2 mm, semi-rígida, redonda, com montagem e injeção de nata de cimento</v>
          </cell>
          <cell r="C4529" t="str">
            <v>m</v>
          </cell>
          <cell r="D4529" t="str">
            <v>DNIT 119/2009-ES</v>
          </cell>
        </row>
        <row r="4530">
          <cell r="A4530">
            <v>4508177</v>
          </cell>
          <cell r="B4530" t="str">
            <v>Bainha metálica diâmetro 100 mm para 21 cordoalhas D = 15,2 mm, semi-rígida, redonda, com montagem e injeção de nata de cimento</v>
          </cell>
          <cell r="C4530" t="str">
            <v>m</v>
          </cell>
          <cell r="D4530" t="str">
            <v>DNIT 119/2009-ES</v>
          </cell>
        </row>
        <row r="4531">
          <cell r="A4531">
            <v>4508178</v>
          </cell>
          <cell r="B4531" t="str">
            <v>Bainha metálica diâmetro 100 mm para 22 cordoalhas D = 15,2 mm, semi-rígida, redonda, com montagem e injeção de nata de cimento</v>
          </cell>
          <cell r="C4531" t="str">
            <v>m</v>
          </cell>
          <cell r="D4531" t="str">
            <v>DNIT 119/2009-ES</v>
          </cell>
        </row>
        <row r="4532">
          <cell r="A4532">
            <v>4508179</v>
          </cell>
          <cell r="B4532" t="str">
            <v>Bainha metálica diâmetro 120 mm para 31 cordoalhas D = 15,2 mm, semi-rígida, redonda, com montagem e injeção de nata de cimento</v>
          </cell>
          <cell r="C4532" t="str">
            <v>m</v>
          </cell>
          <cell r="D4532" t="str">
            <v>DNIT 119/2009-ES</v>
          </cell>
        </row>
        <row r="4533">
          <cell r="A4533">
            <v>4508180</v>
          </cell>
          <cell r="B4533" t="str">
            <v>Bainha metálica diâmetro 30 mm para 2 cordoalhas D = 12,7 mm, semi-rígida, redonda, com montagem e injeção de nata de cimento</v>
          </cell>
          <cell r="C4533" t="str">
            <v>m</v>
          </cell>
          <cell r="D4533" t="str">
            <v>DNIT 119/2009-ES</v>
          </cell>
        </row>
        <row r="4534">
          <cell r="A4534">
            <v>4508181</v>
          </cell>
          <cell r="B4534" t="str">
            <v>Bainha metálica diâmetro 35 mm para 3 cordoalhas D = 12,7 mm, semi-rígida, redonda, com montagem e injeção de nata de cimento</v>
          </cell>
          <cell r="C4534" t="str">
            <v>m</v>
          </cell>
          <cell r="D4534" t="str">
            <v>DNIT 119/2009-ES</v>
          </cell>
        </row>
        <row r="4535">
          <cell r="A4535">
            <v>4508182</v>
          </cell>
          <cell r="B4535" t="str">
            <v>Bainha metálica diâmetro 45 mm para 5 cordoalhas D = 12,7 mm, semi-rígida, redonda, com montagem e injeção de nata de cimento</v>
          </cell>
          <cell r="C4535" t="str">
            <v>m</v>
          </cell>
          <cell r="D4535" t="str">
            <v>DNIT 119/2009-ES</v>
          </cell>
        </row>
        <row r="4536">
          <cell r="A4536">
            <v>4508183</v>
          </cell>
          <cell r="B4536" t="str">
            <v>Bainha metálica diâmetro 55 mm para 7 cordoalhas D = 12,7 mm, semi-rígida, redonda, com montagem e injeção de nata de cimento</v>
          </cell>
          <cell r="C4536" t="str">
            <v>m</v>
          </cell>
          <cell r="D4536" t="str">
            <v>DNIT 119/2009-ES</v>
          </cell>
        </row>
        <row r="4537">
          <cell r="A4537">
            <v>4508184</v>
          </cell>
          <cell r="B4537" t="str">
            <v>Bainha metálica diâmetro 65 mm para 11 cordoalhas D = 12,7 mm, semi-rígida, redonda, com montagem e injeção de nata de cimento</v>
          </cell>
          <cell r="C4537" t="str">
            <v>m</v>
          </cell>
          <cell r="D4537" t="str">
            <v>DNIT 119/2009-ES</v>
          </cell>
        </row>
        <row r="4538">
          <cell r="A4538">
            <v>4508185</v>
          </cell>
          <cell r="B4538" t="str">
            <v>Bainha metálica diâmetro 80 mm para 19 cordoalhas D = 12,7 mm, semi-rígida, redonda, com montagem e injeção de nata de cimento</v>
          </cell>
          <cell r="C4538" t="str">
            <v>m</v>
          </cell>
          <cell r="D4538" t="str">
            <v>DNIT 119/2009-ES</v>
          </cell>
        </row>
        <row r="4539">
          <cell r="A4539">
            <v>4508186</v>
          </cell>
          <cell r="B4539" t="str">
            <v>Bainha metálica diâmetro 85 mm para 21 cordoalhas D = 12,7, mm semi-rígida, redonda, com montagem e injeção de nata de cimento</v>
          </cell>
          <cell r="C4539" t="str">
            <v>m</v>
          </cell>
          <cell r="D4539" t="str">
            <v>DNIT 119/2009-ES</v>
          </cell>
        </row>
        <row r="4540">
          <cell r="A4540">
            <v>4508187</v>
          </cell>
          <cell r="B4540" t="str">
            <v>Bainha metálica diâmetro 85 mm para 22 cordoalhas D = 12,7 mm, semi-rígida, redonda, com montagem e injeção de nata de cimento</v>
          </cell>
          <cell r="C4540" t="str">
            <v>m</v>
          </cell>
          <cell r="D4540" t="str">
            <v>DNIT 119/2009-ES</v>
          </cell>
        </row>
        <row r="4541">
          <cell r="A4541">
            <v>4508188</v>
          </cell>
          <cell r="B4541" t="str">
            <v>Bainha metálica diâmetro 100 mm para 31 cordoalhas D = 12,7 mm, semi-rígida, redonda, com montagem e injeção de nata de cimento</v>
          </cell>
          <cell r="C4541" t="str">
            <v>m</v>
          </cell>
          <cell r="D4541" t="str">
            <v>DNIT 119/2009-ES</v>
          </cell>
        </row>
        <row r="4542">
          <cell r="A4542">
            <v>4508190</v>
          </cell>
          <cell r="B4542" t="str">
            <v>Ancoragem passiva aderente para 31 cordoalhas D = 15,2 mm - fornecimento e instalação</v>
          </cell>
          <cell r="C4542" t="str">
            <v>un</v>
          </cell>
          <cell r="D4542" t="str">
            <v>DNIT 119/2009-ES</v>
          </cell>
        </row>
        <row r="4543">
          <cell r="A4543">
            <v>4508191</v>
          </cell>
          <cell r="B4543" t="str">
            <v>Ancoragem passiva aderente para 8 cordoalhas D = 15,2 mm - fornecimento e instalação</v>
          </cell>
          <cell r="C4543" t="str">
            <v>un</v>
          </cell>
          <cell r="D4543" t="str">
            <v>DNIT 119/2009-ES</v>
          </cell>
        </row>
        <row r="4544">
          <cell r="A4544">
            <v>4508192</v>
          </cell>
          <cell r="B4544" t="str">
            <v>Ancoragem ativa para 31 cordoalhas D = 15,2 mm com placa de ancoragem, bloco, cunhas tripartidas, trombeta e protensão</v>
          </cell>
          <cell r="C4544" t="str">
            <v>un</v>
          </cell>
          <cell r="D4544" t="str">
            <v>DNIT 119/2009-ES</v>
          </cell>
        </row>
        <row r="4545">
          <cell r="A4545">
            <v>4508193</v>
          </cell>
          <cell r="B4545" t="str">
            <v>Ancoragem ativa para 8 cordoalhas D = 15,2 mm com placa de ancoragem, bloco, cunhas tripartidas, trombeta e protensão</v>
          </cell>
          <cell r="C4545" t="str">
            <v>un</v>
          </cell>
          <cell r="D4545" t="str">
            <v>DNIT 119/2009-ES</v>
          </cell>
        </row>
        <row r="4546">
          <cell r="A4546">
            <v>4508194</v>
          </cell>
          <cell r="B4546" t="str">
            <v>Ancoragem passiva aderente para 10 cordoalhas D = 15,2 mm - fornecimento e instalação</v>
          </cell>
          <cell r="C4546" t="str">
            <v>un</v>
          </cell>
          <cell r="D4546" t="str">
            <v>DNIT 119/2009-ES</v>
          </cell>
        </row>
        <row r="4547">
          <cell r="A4547">
            <v>4805749</v>
          </cell>
          <cell r="B4547" t="str">
            <v>Escavação manual de vala em material de 1ª categoria</v>
          </cell>
          <cell r="C4547" t="str">
            <v>m³</v>
          </cell>
          <cell r="D4547"/>
        </row>
        <row r="4548">
          <cell r="A4548">
            <v>4805750</v>
          </cell>
          <cell r="B4548" t="str">
            <v>Escavação manual em material de 1ª categoria</v>
          </cell>
          <cell r="C4548" t="str">
            <v>m³</v>
          </cell>
          <cell r="D4548"/>
        </row>
        <row r="4549">
          <cell r="A4549">
            <v>4805751</v>
          </cell>
          <cell r="B4549" t="str">
            <v>Escavação manual em material de 1ª categoria na profundidade de até 2m</v>
          </cell>
          <cell r="C4549" t="str">
            <v>m³</v>
          </cell>
          <cell r="D4549"/>
        </row>
        <row r="4550">
          <cell r="A4550">
            <v>4805752</v>
          </cell>
          <cell r="B4550" t="str">
            <v>Escavação manual em material de 1ª categoria na profundidade de 2 a 3 m</v>
          </cell>
          <cell r="C4550" t="str">
            <v>m³</v>
          </cell>
          <cell r="D4550"/>
        </row>
        <row r="4551">
          <cell r="A4551">
            <v>4805753</v>
          </cell>
          <cell r="B4551" t="str">
            <v>Escavação manual em material de 1ª categoria na profundidade de 3 a 4 m</v>
          </cell>
          <cell r="C4551" t="str">
            <v>m³</v>
          </cell>
          <cell r="D4551"/>
        </row>
        <row r="4552">
          <cell r="A4552">
            <v>4805754</v>
          </cell>
          <cell r="B4552" t="str">
            <v>Compactação manual</v>
          </cell>
          <cell r="C4552" t="str">
            <v>m³</v>
          </cell>
          <cell r="D4552"/>
        </row>
        <row r="4553">
          <cell r="A4553">
            <v>4805755</v>
          </cell>
          <cell r="B4553" t="str">
            <v>Apiloamento manual</v>
          </cell>
          <cell r="C4553" t="str">
            <v>m³</v>
          </cell>
          <cell r="D4553"/>
        </row>
        <row r="4554">
          <cell r="A4554">
            <v>4805756</v>
          </cell>
          <cell r="B4554" t="str">
            <v>Escavação manual reaterro e compactação em material de 1ª categoria</v>
          </cell>
          <cell r="C4554" t="str">
            <v>m³</v>
          </cell>
          <cell r="D4554"/>
        </row>
        <row r="4555">
          <cell r="A4555">
            <v>4805757</v>
          </cell>
          <cell r="B4555" t="str">
            <v>Escavação mecânica de vala em material de 1ª categoria</v>
          </cell>
          <cell r="C4555" t="str">
            <v>m³</v>
          </cell>
          <cell r="D4555"/>
        </row>
        <row r="4556">
          <cell r="A4556">
            <v>4805758</v>
          </cell>
          <cell r="B4556" t="str">
            <v>Escavação mecânica com reaterro e compactação de vala em material de 1ª categoria</v>
          </cell>
          <cell r="C4556" t="str">
            <v>m³</v>
          </cell>
          <cell r="D4556"/>
        </row>
        <row r="4557">
          <cell r="A4557">
            <v>4805760</v>
          </cell>
          <cell r="B4557" t="str">
            <v>Escavação manual em material de 2ª categoria</v>
          </cell>
          <cell r="C4557" t="str">
            <v>m³</v>
          </cell>
          <cell r="D4557"/>
        </row>
        <row r="4558">
          <cell r="A4558">
            <v>4805761</v>
          </cell>
          <cell r="B4558" t="str">
            <v>Escavação manual com reaterro e compactação em material de 2ª categoria</v>
          </cell>
          <cell r="C4558" t="str">
            <v>m³</v>
          </cell>
          <cell r="D4558"/>
        </row>
        <row r="4559">
          <cell r="A4559">
            <v>4805762</v>
          </cell>
          <cell r="B4559" t="str">
            <v>Escavação mecânica de vala em material de 2ª categoria</v>
          </cell>
          <cell r="C4559" t="str">
            <v>m³</v>
          </cell>
          <cell r="D4559"/>
        </row>
        <row r="4560">
          <cell r="A4560">
            <v>4805763</v>
          </cell>
          <cell r="B4560" t="str">
            <v>Escavação mecânica reaterro e compactação de vala em material de 2ª categoria</v>
          </cell>
          <cell r="C4560" t="str">
            <v>m³</v>
          </cell>
          <cell r="D4560"/>
        </row>
        <row r="4561">
          <cell r="A4561">
            <v>4805765</v>
          </cell>
          <cell r="B4561" t="str">
            <v>Escavação de vala em material de 3ª categoria</v>
          </cell>
          <cell r="C4561" t="str">
            <v>m³</v>
          </cell>
          <cell r="D4561"/>
        </row>
        <row r="4562">
          <cell r="A4562">
            <v>4805766</v>
          </cell>
          <cell r="B4562" t="str">
            <v>Desmonte de material de 3ª categoria a frio com argamassa expansiva a céu aberto</v>
          </cell>
          <cell r="C4562" t="str">
            <v>m³</v>
          </cell>
          <cell r="D4562"/>
        </row>
        <row r="4563">
          <cell r="A4563">
            <v>4805767</v>
          </cell>
          <cell r="B4563" t="str">
            <v>Escavação manual em material de 2ª categoria na profundidade de até 2 m</v>
          </cell>
          <cell r="C4563" t="str">
            <v>m³</v>
          </cell>
          <cell r="D4563"/>
        </row>
        <row r="4564">
          <cell r="A4564">
            <v>4805768</v>
          </cell>
          <cell r="B4564" t="str">
            <v>Pré-fissuramento de material de 3ª categoria</v>
          </cell>
          <cell r="C4564" t="str">
            <v>m²</v>
          </cell>
          <cell r="D4564"/>
        </row>
        <row r="4565">
          <cell r="A4565">
            <v>4805769</v>
          </cell>
          <cell r="B4565" t="str">
            <v>Escavação manual em material de 2ª categoria na profundidade de 2 a 3 m</v>
          </cell>
          <cell r="C4565" t="str">
            <v>m³</v>
          </cell>
          <cell r="D4565"/>
        </row>
        <row r="4566">
          <cell r="A4566">
            <v>4805770</v>
          </cell>
          <cell r="B4566" t="str">
            <v>Escavação manual em material de 2ª categoria na profundidade de 3 a 4 m</v>
          </cell>
          <cell r="C4566" t="str">
            <v>m³</v>
          </cell>
          <cell r="D4566"/>
        </row>
        <row r="4567">
          <cell r="A4567">
            <v>4805786</v>
          </cell>
          <cell r="B4567" t="str">
            <v>Escavação manual em cavas de fundação com esgotamento</v>
          </cell>
          <cell r="C4567" t="str">
            <v>m³</v>
          </cell>
          <cell r="D4567"/>
        </row>
        <row r="4568">
          <cell r="A4568">
            <v>4809843</v>
          </cell>
          <cell r="B4568" t="str">
            <v>Telhamento em chapas zincadas com espessura de 0,43 mm</v>
          </cell>
          <cell r="C4568" t="str">
            <v>m²</v>
          </cell>
          <cell r="D4568"/>
        </row>
        <row r="4569">
          <cell r="A4569">
            <v>4809844</v>
          </cell>
          <cell r="B4569" t="str">
            <v>Telhamento de fibrocimento ondulada de 5 mm</v>
          </cell>
          <cell r="C4569" t="str">
            <v>m²</v>
          </cell>
          <cell r="D4569"/>
        </row>
        <row r="4570">
          <cell r="A4570">
            <v>4812520</v>
          </cell>
          <cell r="B4570" t="str">
            <v>Pintura esmalte 2 demãos em esquadria de ferro ou perfis metálicos com fundo em zarcão</v>
          </cell>
          <cell r="C4570" t="str">
            <v>m²</v>
          </cell>
          <cell r="D4570" t="str">
            <v>DNER-ES 356/97</v>
          </cell>
        </row>
        <row r="4571">
          <cell r="A4571">
            <v>4813200</v>
          </cell>
          <cell r="B4571" t="str">
            <v>Gramagem em placas tipo Batatais</v>
          </cell>
          <cell r="C4571" t="str">
            <v>m²</v>
          </cell>
          <cell r="D4571" t="str">
            <v>DNIT 102/2009-ES</v>
          </cell>
        </row>
        <row r="4572">
          <cell r="A4572">
            <v>4816000</v>
          </cell>
          <cell r="B4572" t="str">
            <v>Escavação manual de tunnel liner em material de 1ª categoria</v>
          </cell>
          <cell r="C4572" t="str">
            <v>m³</v>
          </cell>
          <cell r="D4572"/>
        </row>
        <row r="4573">
          <cell r="A4573">
            <v>4816001</v>
          </cell>
          <cell r="B4573" t="str">
            <v>Escavação manual de tunnel liner em material de 2ª categoria</v>
          </cell>
          <cell r="C4573" t="str">
            <v>m³</v>
          </cell>
          <cell r="D4573"/>
        </row>
        <row r="4574">
          <cell r="A4574">
            <v>4816002</v>
          </cell>
          <cell r="B4574" t="str">
            <v>Escavação de tunnel liner em material de 3ª categoria</v>
          </cell>
          <cell r="C4574" t="str">
            <v>m³</v>
          </cell>
          <cell r="D4574"/>
        </row>
        <row r="4575">
          <cell r="A4575">
            <v>4816003</v>
          </cell>
          <cell r="B4575" t="str">
            <v>Iluminação provisória para tunnel liner</v>
          </cell>
          <cell r="C4575" t="str">
            <v>m</v>
          </cell>
          <cell r="D4575"/>
        </row>
        <row r="4576">
          <cell r="A4576">
            <v>4816004</v>
          </cell>
          <cell r="B4576" t="str">
            <v>Ventilação provisória para tunnel liner</v>
          </cell>
          <cell r="C4576" t="str">
            <v>m</v>
          </cell>
          <cell r="D4576"/>
        </row>
        <row r="4577">
          <cell r="A4577">
            <v>4816005</v>
          </cell>
          <cell r="B4577" t="str">
            <v>Pedra de mão produzida manualmente</v>
          </cell>
          <cell r="C4577" t="str">
            <v>m³</v>
          </cell>
          <cell r="D4577"/>
        </row>
        <row r="4578">
          <cell r="A4578">
            <v>4816007</v>
          </cell>
          <cell r="B4578" t="str">
            <v>Escavação e carga de material de jazida com trator de 74,5 kW e carregadeira de 1,53 m³</v>
          </cell>
          <cell r="C4578" t="str">
            <v>m³</v>
          </cell>
          <cell r="D4578"/>
        </row>
        <row r="4579">
          <cell r="A4579">
            <v>4816008</v>
          </cell>
          <cell r="B4579" t="str">
            <v>Escavação e carga de material de jazida com trator de 112 kW e carregadeira de 3,3 m³</v>
          </cell>
          <cell r="C4579" t="str">
            <v>m³</v>
          </cell>
          <cell r="D4579"/>
        </row>
        <row r="4580">
          <cell r="A4580">
            <v>4816010</v>
          </cell>
          <cell r="B4580" t="str">
            <v>Rocha para britagem com perfuratriz sobre esteira</v>
          </cell>
          <cell r="C4580" t="str">
            <v>m³</v>
          </cell>
          <cell r="D4580"/>
        </row>
        <row r="4581">
          <cell r="A4581">
            <v>4816012</v>
          </cell>
          <cell r="B4581" t="str">
            <v>Brita produzida em central de britagem de 80 m³/h</v>
          </cell>
          <cell r="C4581" t="str">
            <v>m³</v>
          </cell>
          <cell r="D4581"/>
        </row>
        <row r="4582">
          <cell r="A4582">
            <v>4816014</v>
          </cell>
          <cell r="B4582" t="str">
            <v>Rocha para britagem com perfuratriz manual</v>
          </cell>
          <cell r="C4582" t="str">
            <v>m³</v>
          </cell>
          <cell r="D4582"/>
        </row>
        <row r="4583">
          <cell r="A4583">
            <v>4816016</v>
          </cell>
          <cell r="B4583" t="str">
            <v>Rachão ou pedra de mão produzida</v>
          </cell>
          <cell r="C4583" t="str">
            <v>m³</v>
          </cell>
          <cell r="D4583"/>
        </row>
        <row r="4584">
          <cell r="A4584">
            <v>4816018</v>
          </cell>
          <cell r="B4584" t="str">
            <v>Areia extraída com trator e carregadeira</v>
          </cell>
          <cell r="C4584" t="str">
            <v>m³</v>
          </cell>
          <cell r="D4584"/>
        </row>
        <row r="4585">
          <cell r="A4585">
            <v>4816019</v>
          </cell>
          <cell r="B4585" t="str">
            <v>Areia extraída com escavadeira hidráulica de longo alcance</v>
          </cell>
          <cell r="C4585" t="str">
            <v>m³</v>
          </cell>
          <cell r="D4585"/>
        </row>
        <row r="4586">
          <cell r="A4586">
            <v>4816020</v>
          </cell>
          <cell r="B4586" t="str">
            <v>Areia extraída com draga de sucção tipo bomba</v>
          </cell>
          <cell r="C4586" t="str">
            <v>m³</v>
          </cell>
          <cell r="D4586"/>
        </row>
        <row r="4587">
          <cell r="A4587">
            <v>4816021</v>
          </cell>
          <cell r="B4587" t="str">
            <v>Confecção de tubos de concreto D = 0,50 m - areia extraída e brita produzida</v>
          </cell>
          <cell r="C4587" t="str">
            <v>m</v>
          </cell>
          <cell r="D4587" t="str">
            <v>DNIT 030/2004-ES</v>
          </cell>
        </row>
        <row r="4588">
          <cell r="A4588">
            <v>4816022</v>
          </cell>
          <cell r="B4588" t="str">
            <v>Confecção de tubos de concreto D = 0,50 m - areia e brita comerciais</v>
          </cell>
          <cell r="C4588" t="str">
            <v>m</v>
          </cell>
          <cell r="D4588" t="str">
            <v>DNIT 030/2004-ES</v>
          </cell>
        </row>
        <row r="4589">
          <cell r="A4589">
            <v>4816096</v>
          </cell>
          <cell r="B4589" t="str">
            <v>Escavação e carga de material de jazida com escavadeira hidráulica</v>
          </cell>
          <cell r="C4589" t="str">
            <v>m³</v>
          </cell>
          <cell r="D4589"/>
        </row>
        <row r="4590">
          <cell r="A4590">
            <v>4816099</v>
          </cell>
          <cell r="B4590" t="str">
            <v>Confecção de tubos de concreto poroso D = 0,20 m - areia extraída e brita produzida</v>
          </cell>
          <cell r="C4590" t="str">
            <v>m</v>
          </cell>
          <cell r="D4590" t="str">
            <v>NBR 8890/2007</v>
          </cell>
        </row>
        <row r="4591">
          <cell r="A4591">
            <v>4816100</v>
          </cell>
          <cell r="B4591" t="str">
            <v>Confecção de tubos de concreto poroso D = 0,20 m - areia e brita comerciais</v>
          </cell>
          <cell r="C4591" t="str">
            <v>m</v>
          </cell>
          <cell r="D4591" t="str">
            <v>NBR 8890/2007</v>
          </cell>
        </row>
        <row r="4592">
          <cell r="A4592">
            <v>4816101</v>
          </cell>
          <cell r="B4592" t="str">
            <v>Confecção de tubos de concreto poroso D = 0,30 m - areia extraída e brita produzida</v>
          </cell>
          <cell r="C4592" t="str">
            <v>m</v>
          </cell>
          <cell r="D4592" t="str">
            <v>NBR 8890/2007</v>
          </cell>
        </row>
        <row r="4593">
          <cell r="A4593">
            <v>4816102</v>
          </cell>
          <cell r="B4593" t="str">
            <v>Confecção de tubos de concreto poroso D = 0,30 m - areia e brita comerciais</v>
          </cell>
          <cell r="C4593" t="str">
            <v>m</v>
          </cell>
          <cell r="D4593" t="str">
            <v>NBR 8890/2007</v>
          </cell>
        </row>
        <row r="4594">
          <cell r="A4594">
            <v>4816103</v>
          </cell>
          <cell r="B4594" t="str">
            <v>Confecção de tubos de concreto poroso D = 0,40 m - areia extraída e brita produzida</v>
          </cell>
          <cell r="C4594" t="str">
            <v>m</v>
          </cell>
          <cell r="D4594" t="str">
            <v>NBR 8890/2007</v>
          </cell>
        </row>
        <row r="4595">
          <cell r="A4595">
            <v>4816104</v>
          </cell>
          <cell r="B4595" t="str">
            <v>Confecção de tubos de concreto poroso D = 0,40 m - areia e brita comerciais</v>
          </cell>
          <cell r="C4595" t="str">
            <v>m</v>
          </cell>
          <cell r="D4595" t="str">
            <v>NBR 8890/2007</v>
          </cell>
        </row>
        <row r="4596">
          <cell r="A4596">
            <v>4816105</v>
          </cell>
          <cell r="B4596" t="str">
            <v>Confecção de tubos de concreto perfurado D = 0,20 m - areia extraída e brita produzida</v>
          </cell>
          <cell r="C4596" t="str">
            <v>m</v>
          </cell>
          <cell r="D4596" t="str">
            <v>NBR 8890/2007</v>
          </cell>
        </row>
        <row r="4597">
          <cell r="A4597">
            <v>4816106</v>
          </cell>
          <cell r="B4597" t="str">
            <v>Confecção de tubos de concreto perfurado D = 0,20 m - areia e brita comerciais</v>
          </cell>
          <cell r="C4597" t="str">
            <v>m</v>
          </cell>
          <cell r="D4597" t="str">
            <v>NBR 8890/2007</v>
          </cell>
        </row>
        <row r="4598">
          <cell r="A4598">
            <v>4816107</v>
          </cell>
          <cell r="B4598" t="str">
            <v>Confecção de tubos de concreto perfurado D = 0,30 m - areia extraída e brita produzida</v>
          </cell>
          <cell r="C4598" t="str">
            <v>m</v>
          </cell>
          <cell r="D4598" t="str">
            <v>NBR 8890/2007</v>
          </cell>
        </row>
        <row r="4599">
          <cell r="A4599">
            <v>4816108</v>
          </cell>
          <cell r="B4599" t="str">
            <v>Confecção de tubos de concreto perfurado D = 0,30 m - areia e brita comerciais</v>
          </cell>
          <cell r="C4599" t="str">
            <v>m</v>
          </cell>
          <cell r="D4599" t="str">
            <v>NBR 8890/2007</v>
          </cell>
        </row>
        <row r="4600">
          <cell r="A4600">
            <v>4816109</v>
          </cell>
          <cell r="B4600" t="str">
            <v>Confecção de tubos de concreto perfurado D = 0,40 m - areia extraída e brita produzida</v>
          </cell>
          <cell r="C4600" t="str">
            <v>m</v>
          </cell>
          <cell r="D4600" t="str">
            <v>NBR 8890/2007</v>
          </cell>
        </row>
        <row r="4601">
          <cell r="A4601">
            <v>4816110</v>
          </cell>
          <cell r="B4601" t="str">
            <v>Confecção de tubos de concreto perfurado D = 0,40 m - areia e brita comerciais</v>
          </cell>
          <cell r="C4601" t="str">
            <v>m</v>
          </cell>
          <cell r="D4601" t="str">
            <v>NBR 8890/2007</v>
          </cell>
        </row>
        <row r="4602">
          <cell r="A4602">
            <v>4816117</v>
          </cell>
          <cell r="B4602" t="str">
            <v>Recomposição de guarda-corpo de concreto - areia extraída e brita produzida</v>
          </cell>
          <cell r="C4602" t="str">
            <v>m</v>
          </cell>
          <cell r="D4602" t="str">
            <v>DNIT 088/2006-ES</v>
          </cell>
        </row>
        <row r="4603">
          <cell r="A4603">
            <v>4816118</v>
          </cell>
          <cell r="B4603" t="str">
            <v>Recomposição de guarda-corpo de concreto - areia e brita comerciais</v>
          </cell>
          <cell r="C4603" t="str">
            <v>m</v>
          </cell>
          <cell r="D4603" t="str">
            <v>DNIT 088/2006-ES</v>
          </cell>
        </row>
        <row r="4604">
          <cell r="A4604">
            <v>4816119</v>
          </cell>
          <cell r="B4604" t="str">
            <v>Selo de argila apiloado (solo local)</v>
          </cell>
          <cell r="C4604" t="str">
            <v>m³</v>
          </cell>
          <cell r="D4604"/>
        </row>
        <row r="4605">
          <cell r="A4605">
            <v>4816120</v>
          </cell>
          <cell r="B4605" t="str">
            <v>Confecção de tubos de concreto D = 0,20 m - areia extraída e brita produzida</v>
          </cell>
          <cell r="C4605" t="str">
            <v>m</v>
          </cell>
          <cell r="D4605" t="str">
            <v>NBR 8890/2007</v>
          </cell>
        </row>
        <row r="4606">
          <cell r="A4606">
            <v>4816121</v>
          </cell>
          <cell r="B4606" t="str">
            <v>Confecção de tubos de concreto D = 0,20 m - areia e brita comerciais</v>
          </cell>
          <cell r="C4606" t="str">
            <v>m</v>
          </cell>
          <cell r="D4606" t="str">
            <v>NBR 8890/2007</v>
          </cell>
        </row>
        <row r="4607">
          <cell r="A4607">
            <v>4816122</v>
          </cell>
          <cell r="B4607" t="str">
            <v>Confecção de tubos de concreto D = 0,30 m - areia extraída e brita produzida</v>
          </cell>
          <cell r="C4607" t="str">
            <v>m</v>
          </cell>
          <cell r="D4607" t="str">
            <v>NBR 8890/2007</v>
          </cell>
        </row>
        <row r="4608">
          <cell r="A4608">
            <v>4816123</v>
          </cell>
          <cell r="B4608" t="str">
            <v>Confecção de tubos de concreto D = 0,30 m - areia e brita comerciais</v>
          </cell>
          <cell r="C4608" t="str">
            <v>m</v>
          </cell>
          <cell r="D4608" t="str">
            <v>NBR 8890/2007</v>
          </cell>
        </row>
        <row r="4609">
          <cell r="A4609">
            <v>4816124</v>
          </cell>
          <cell r="B4609" t="str">
            <v>Confecção de tubos de concreto D = 0,40 m - areia extraída e brita produzida</v>
          </cell>
          <cell r="C4609" t="str">
            <v>m</v>
          </cell>
          <cell r="D4609" t="str">
            <v>NBR 8890/2007</v>
          </cell>
        </row>
        <row r="4610">
          <cell r="A4610">
            <v>4816125</v>
          </cell>
          <cell r="B4610" t="str">
            <v>Confecção de tubos de concreto D = 0,40 m - areia e brita comerciais</v>
          </cell>
          <cell r="C4610" t="str">
            <v>m</v>
          </cell>
          <cell r="D4610" t="str">
            <v>NBR 8890/2007</v>
          </cell>
        </row>
        <row r="4611">
          <cell r="A4611">
            <v>4816128</v>
          </cell>
          <cell r="B4611" t="str">
            <v>Fabricação de mourão de concreto esticador - seção quadradade 15 cm - areia extraída e brita produzida</v>
          </cell>
          <cell r="C4611" t="str">
            <v>un</v>
          </cell>
          <cell r="D4611" t="str">
            <v>DNER-EM 174/94</v>
          </cell>
        </row>
        <row r="4612">
          <cell r="A4612">
            <v>4816129</v>
          </cell>
          <cell r="B4612" t="str">
            <v>Fabricação de mourão de concreto esticador - seção quadrada de 15 cm - areia e brita comerciais</v>
          </cell>
          <cell r="C4612" t="str">
            <v>un</v>
          </cell>
          <cell r="D4612" t="str">
            <v>DNER-EM 174/94</v>
          </cell>
        </row>
        <row r="4613">
          <cell r="A4613">
            <v>4816130</v>
          </cell>
          <cell r="B4613" t="str">
            <v>Fabricação de mourão de concreto suporte - seção quadrada de 11 cm - areia extraída e brita produzida</v>
          </cell>
          <cell r="C4613" t="str">
            <v>un</v>
          </cell>
          <cell r="D4613" t="str">
            <v>DNER-EM 174/94</v>
          </cell>
        </row>
        <row r="4614">
          <cell r="A4614">
            <v>4816131</v>
          </cell>
          <cell r="B4614" t="str">
            <v>Fabricação de mourão de concreto suporte - seção quadrada de 11 cm - areia e brita comerciais</v>
          </cell>
          <cell r="C4614" t="str">
            <v>un</v>
          </cell>
          <cell r="D4614" t="str">
            <v>DNER-EM 174/94</v>
          </cell>
        </row>
        <row r="4615">
          <cell r="A4615">
            <v>4816132</v>
          </cell>
          <cell r="B4615" t="str">
            <v>Fabricação de mourão de concreto esticador - seção triangular de 15 cm - areia extraída e brita produzida</v>
          </cell>
          <cell r="C4615" t="str">
            <v>un</v>
          </cell>
          <cell r="D4615" t="str">
            <v>DNER-EM 174/94</v>
          </cell>
        </row>
        <row r="4616">
          <cell r="A4616">
            <v>4816133</v>
          </cell>
          <cell r="B4616" t="str">
            <v>Fabricação de mourão de concreto esticador - seção triangular de 15 cm -areia e brita comercias</v>
          </cell>
          <cell r="C4616" t="str">
            <v>un</v>
          </cell>
          <cell r="D4616" t="str">
            <v>DNER-EM 174/94</v>
          </cell>
        </row>
        <row r="4617">
          <cell r="A4617">
            <v>4816134</v>
          </cell>
          <cell r="B4617" t="str">
            <v>Fabricação de mourão de concreto suporte - seção triangular de 11 cm - areia extraída e brita produzida</v>
          </cell>
          <cell r="C4617" t="str">
            <v>un</v>
          </cell>
          <cell r="D4617" t="str">
            <v>DNER-EM 174/94</v>
          </cell>
        </row>
        <row r="4618">
          <cell r="A4618">
            <v>4816135</v>
          </cell>
          <cell r="B4618" t="str">
            <v>Fabricação de mourão de concreto suporte - seção triangular de 11 cm - areia e brita comerciais</v>
          </cell>
          <cell r="C4618" t="str">
            <v>un</v>
          </cell>
          <cell r="D4618" t="str">
            <v>DNER-EM 174/94</v>
          </cell>
        </row>
        <row r="4619">
          <cell r="A4619">
            <v>4816144</v>
          </cell>
          <cell r="B4619" t="str">
            <v>Confecção de canaleta meia cana D = 0,30 m - areia extraída e brita produzida</v>
          </cell>
          <cell r="C4619" t="str">
            <v>m</v>
          </cell>
          <cell r="D4619"/>
        </row>
        <row r="4620">
          <cell r="A4620">
            <v>4816145</v>
          </cell>
          <cell r="B4620" t="str">
            <v>Confecção de canaleta meia cana D = 0,30 m - areia e brita comerciais</v>
          </cell>
          <cell r="C4620" t="str">
            <v>m</v>
          </cell>
          <cell r="D4620"/>
        </row>
        <row r="4621">
          <cell r="A4621">
            <v>4816146</v>
          </cell>
          <cell r="B4621" t="str">
            <v>Confecção de canaleta meia cana D = 0,40 m - areia extraída e brita produzida</v>
          </cell>
          <cell r="C4621" t="str">
            <v>m</v>
          </cell>
          <cell r="D4621"/>
        </row>
        <row r="4622">
          <cell r="A4622">
            <v>4816147</v>
          </cell>
          <cell r="B4622" t="str">
            <v>Confecção de canaleta meia cana D = 0,40 m - areia e brita comerciais</v>
          </cell>
          <cell r="C4622" t="str">
            <v>m</v>
          </cell>
          <cell r="D4622"/>
        </row>
        <row r="4623">
          <cell r="A4623">
            <v>4816198</v>
          </cell>
          <cell r="B4623" t="str">
            <v>Plataforma de trabalho em madeira apoiada no solo - altura de 6 a 12 m - utilização de 5 vezes - confecção, instalação e retirada</v>
          </cell>
          <cell r="C4623" t="str">
            <v>m³</v>
          </cell>
          <cell r="D4623"/>
        </row>
        <row r="4624">
          <cell r="A4624">
            <v>4900000</v>
          </cell>
          <cell r="B4624" t="str">
            <v>Mistura betuminosa</v>
          </cell>
          <cell r="C4624" t="str">
            <v>m³</v>
          </cell>
          <cell r="D4624" t="str">
            <v>DNIT 031/2006-ES</v>
          </cell>
        </row>
        <row r="4625">
          <cell r="A4625">
            <v>4900001</v>
          </cell>
          <cell r="B4625" t="str">
            <v>Material de base</v>
          </cell>
          <cell r="C4625" t="str">
            <v>m³</v>
          </cell>
          <cell r="D4625"/>
        </row>
        <row r="4626">
          <cell r="A4626">
            <v>4900002</v>
          </cell>
          <cell r="B4626" t="str">
            <v>Solo</v>
          </cell>
          <cell r="C4626" t="str">
            <v>m³</v>
          </cell>
          <cell r="D4626"/>
        </row>
        <row r="4627">
          <cell r="A4627">
            <v>4915590</v>
          </cell>
          <cell r="B4627" t="str">
            <v>Combate à exsudação - areia extraída</v>
          </cell>
          <cell r="C4627" t="str">
            <v>m²</v>
          </cell>
          <cell r="D4627"/>
        </row>
        <row r="4628">
          <cell r="A4628">
            <v>4915591</v>
          </cell>
          <cell r="B4628" t="str">
            <v>Combate à exsudação - brita produzida</v>
          </cell>
          <cell r="C4628" t="str">
            <v>m²</v>
          </cell>
          <cell r="D4628"/>
        </row>
        <row r="4629">
          <cell r="A4629">
            <v>4915592</v>
          </cell>
          <cell r="B4629" t="str">
            <v>Substituição de balizador - areia extraída e brita produzida</v>
          </cell>
          <cell r="C4629" t="str">
            <v>un</v>
          </cell>
          <cell r="D4629"/>
        </row>
        <row r="4630">
          <cell r="A4630">
            <v>4915593</v>
          </cell>
          <cell r="B4630" t="str">
            <v>Recomposição total de cerca com mourão de concreto seção quadrada - areia extraída e brita produzida</v>
          </cell>
          <cell r="C4630" t="str">
            <v>m</v>
          </cell>
          <cell r="D4630" t="str">
            <v>DNIT 099/2009-ES</v>
          </cell>
        </row>
        <row r="4631">
          <cell r="A4631">
            <v>4915594</v>
          </cell>
          <cell r="B4631" t="str">
            <v>Recomposição parcial de cerca com mourão de concreto (só mourão) seção quadrada - areia extraída e brita produzida</v>
          </cell>
          <cell r="C4631" t="str">
            <v>m</v>
          </cell>
          <cell r="D4631" t="str">
            <v>DNIT 099/2009-ES</v>
          </cell>
        </row>
        <row r="4632">
          <cell r="A4632">
            <v>4915595</v>
          </cell>
          <cell r="B4632" t="str">
            <v>Recomposição total de cerca com mourão de concreto seção triangular - areia extraída e brita produzida</v>
          </cell>
          <cell r="C4632" t="str">
            <v>m</v>
          </cell>
          <cell r="D4632" t="str">
            <v>DNIT 099/2009-ES</v>
          </cell>
        </row>
        <row r="4633">
          <cell r="A4633">
            <v>4915596</v>
          </cell>
          <cell r="B4633" t="str">
            <v>Recomposição parcial de cerca com mourão de concreto (só mourão) seção triangular - areia extraída e brita comercial</v>
          </cell>
          <cell r="C4633" t="str">
            <v>m</v>
          </cell>
          <cell r="D4633" t="str">
            <v>DNIT 099/2009-ES</v>
          </cell>
        </row>
        <row r="4634">
          <cell r="A4634">
            <v>4915597</v>
          </cell>
          <cell r="B4634" t="str">
            <v>Recomposição de guarda-corpo com agregados produzidos</v>
          </cell>
          <cell r="C4634" t="str">
            <v>m</v>
          </cell>
          <cell r="D4634" t="str">
            <v>DNIT 088/2006-ES</v>
          </cell>
        </row>
        <row r="4635">
          <cell r="A4635">
            <v>4915598</v>
          </cell>
          <cell r="B4635" t="str">
            <v>Reconformação da plataforma</v>
          </cell>
          <cell r="C4635" t="str">
            <v>ha</v>
          </cell>
          <cell r="D4635"/>
        </row>
        <row r="4636">
          <cell r="A4636">
            <v>4915608</v>
          </cell>
          <cell r="B4636" t="str">
            <v>Regularização de taludes com soquete vibratorio</v>
          </cell>
          <cell r="C4636" t="str">
            <v>m²</v>
          </cell>
          <cell r="D4636" t="str">
            <v>DNIT 108/2009 – ES</v>
          </cell>
        </row>
        <row r="4637">
          <cell r="A4637">
            <v>4915609</v>
          </cell>
          <cell r="B4637" t="str">
            <v>Regularização de valas com apiloamento do fundo</v>
          </cell>
          <cell r="C4637" t="str">
            <v>m²</v>
          </cell>
          <cell r="D4637"/>
        </row>
        <row r="4638">
          <cell r="A4638">
            <v>4915611</v>
          </cell>
          <cell r="B4638" t="str">
            <v>Recomposição de revestimento primário com material de jazida</v>
          </cell>
          <cell r="C4638" t="str">
            <v>m³</v>
          </cell>
          <cell r="D4638" t="str">
            <v>DNIT 105/2009-ES</v>
          </cell>
        </row>
        <row r="4639">
          <cell r="A4639">
            <v>4915613</v>
          </cell>
          <cell r="B4639" t="str">
            <v>Regularização mecânica da faixa de domínio</v>
          </cell>
          <cell r="C4639" t="str">
            <v>m²</v>
          </cell>
          <cell r="D4639"/>
        </row>
        <row r="4640">
          <cell r="A4640">
            <v>4915618</v>
          </cell>
          <cell r="B4640" t="str">
            <v>Recomposição de camada granular do pavimento com material de jazida</v>
          </cell>
          <cell r="C4640" t="str">
            <v>m²</v>
          </cell>
          <cell r="D4640" t="str">
            <v>DNIT 154/2010-ES</v>
          </cell>
        </row>
        <row r="4641">
          <cell r="A4641">
            <v>4915621</v>
          </cell>
          <cell r="B4641" t="str">
            <v>Solo para base de remendo profundo</v>
          </cell>
          <cell r="C4641" t="str">
            <v>m³</v>
          </cell>
          <cell r="D4641" t="str">
            <v>DNIT 154/2010-ES</v>
          </cell>
        </row>
        <row r="4642">
          <cell r="A4642">
            <v>4915623</v>
          </cell>
          <cell r="B4642" t="str">
            <v>Solo brita para base de remendo profundo - brita comercial</v>
          </cell>
          <cell r="C4642" t="str">
            <v>m³</v>
          </cell>
          <cell r="D4642" t="str">
            <v>DNIT 154/2010-ES</v>
          </cell>
        </row>
        <row r="4643">
          <cell r="A4643">
            <v>4915625</v>
          </cell>
          <cell r="B4643" t="str">
            <v>Solo melhorado com cimento para base de remendo profundo</v>
          </cell>
          <cell r="C4643" t="str">
            <v>m³</v>
          </cell>
          <cell r="D4643" t="str">
            <v>DNIT 154/2010-ES</v>
          </cell>
        </row>
        <row r="4644">
          <cell r="A4644">
            <v>4915636</v>
          </cell>
          <cell r="B4644" t="str">
            <v>Capa selante - pedrisco comercial</v>
          </cell>
          <cell r="C4644" t="str">
            <v>m²</v>
          </cell>
          <cell r="D4644"/>
        </row>
        <row r="4645">
          <cell r="A4645">
            <v>4915637</v>
          </cell>
          <cell r="B4645" t="str">
            <v>Capa selante - areia comercial</v>
          </cell>
          <cell r="C4645" t="str">
            <v>m²</v>
          </cell>
          <cell r="D4645"/>
        </row>
        <row r="4646">
          <cell r="A4646">
            <v>4915638</v>
          </cell>
          <cell r="B4646" t="str">
            <v>Capa selante - brita produzida</v>
          </cell>
          <cell r="C4646" t="str">
            <v>m²</v>
          </cell>
          <cell r="D4646"/>
        </row>
        <row r="4647">
          <cell r="A4647">
            <v>4915639</v>
          </cell>
          <cell r="B4647" t="str">
            <v>Limpeza em superfície de concreto com escova de aço</v>
          </cell>
          <cell r="C4647" t="str">
            <v>m²</v>
          </cell>
          <cell r="D4647" t="str">
            <v>DNIT 080/2006-ES</v>
          </cell>
        </row>
        <row r="4648">
          <cell r="A4648">
            <v>4915640</v>
          </cell>
          <cell r="B4648" t="str">
            <v>Remoção e limpeza manual de material retido em terra firme em obras de arte especiais</v>
          </cell>
          <cell r="C4648" t="str">
            <v>m³</v>
          </cell>
          <cell r="D4648"/>
        </row>
        <row r="4649">
          <cell r="A4649">
            <v>4915641</v>
          </cell>
          <cell r="B4649" t="str">
            <v>Dreno em tubo de aço galvanizado D = 80 mm e L = 50 cm em OAE - fornecimento e instalação</v>
          </cell>
          <cell r="C4649" t="str">
            <v>un</v>
          </cell>
          <cell r="D4649"/>
        </row>
        <row r="4650">
          <cell r="A4650">
            <v>4915642</v>
          </cell>
          <cell r="B4650" t="str">
            <v>Dreno em tubo de aço galvanizado D = 100 mm e L = 50 cm em OAE - fornecimento e instalação</v>
          </cell>
          <cell r="C4650" t="str">
            <v>un</v>
          </cell>
          <cell r="D4650"/>
        </row>
        <row r="4651">
          <cell r="A4651">
            <v>4915643</v>
          </cell>
          <cell r="B4651" t="str">
            <v>Recomposição de dreno em tubo de aço galvanizado D = 80 mm e L = 50 cm em OAE - fornecimento e instalação</v>
          </cell>
          <cell r="C4651" t="str">
            <v>un</v>
          </cell>
          <cell r="D4651"/>
        </row>
        <row r="4652">
          <cell r="A4652">
            <v>4915644</v>
          </cell>
          <cell r="B4652" t="str">
            <v>Recomposição de dreno em tubo de aço galvanizado D = 100 mm e L = 50 cm em OAE - fornecimento e instalação em OAE</v>
          </cell>
          <cell r="C4652" t="str">
            <v>un</v>
          </cell>
          <cell r="D4652"/>
        </row>
        <row r="4653">
          <cell r="A4653">
            <v>4915645</v>
          </cell>
          <cell r="B4653" t="str">
            <v>Injeção de fissuras em estruturas de concreto com adesivo estrutural de base epóxi de baixa viscosidade - fornecimento e aplicação</v>
          </cell>
          <cell r="C4653" t="str">
            <v>kg</v>
          </cell>
          <cell r="D4653" t="str">
            <v>DNIT 117/2009-ES</v>
          </cell>
        </row>
        <row r="4654">
          <cell r="A4654">
            <v>4915646</v>
          </cell>
          <cell r="B4654" t="str">
            <v>Recomposição de módulo de transição de defensa metálica para barreira rígida</v>
          </cell>
          <cell r="C4654" t="str">
            <v>un</v>
          </cell>
          <cell r="D4654" t="str">
            <v>DNER-ES 144/85</v>
          </cell>
        </row>
        <row r="4655">
          <cell r="A4655">
            <v>4915667</v>
          </cell>
          <cell r="B4655" t="str">
            <v>Remoção mecanizada de revestimento betuminoso</v>
          </cell>
          <cell r="C4655" t="str">
            <v>m³</v>
          </cell>
          <cell r="D4655" t="str">
            <v>DNIT 085/2006-ES/ DNIT 154/2010-ES</v>
          </cell>
        </row>
        <row r="4656">
          <cell r="A4656">
            <v>4915668</v>
          </cell>
          <cell r="B4656" t="str">
            <v>Remoção manual de revestimento betuminoso</v>
          </cell>
          <cell r="C4656" t="str">
            <v>m³</v>
          </cell>
          <cell r="D4656" t="str">
            <v>DNIT 085/2006-ES/ DNIT 154/2010-ES</v>
          </cell>
        </row>
        <row r="4657">
          <cell r="A4657">
            <v>4915669</v>
          </cell>
          <cell r="B4657" t="str">
            <v>Remoção mecanizada de camada granular do pavimento</v>
          </cell>
          <cell r="C4657" t="str">
            <v>m³</v>
          </cell>
          <cell r="D4657" t="str">
            <v>DNIT 085/2006-ES/ DNIT 154/2010-ES</v>
          </cell>
        </row>
        <row r="4658">
          <cell r="A4658">
            <v>4915670</v>
          </cell>
          <cell r="B4658" t="str">
            <v>Remoção manual de camada granular do pavimento</v>
          </cell>
          <cell r="C4658" t="str">
            <v>m³</v>
          </cell>
          <cell r="D4658" t="str">
            <v>DNIT 085/2006-ES/ DNIT 154/2010-ES</v>
          </cell>
        </row>
        <row r="4659">
          <cell r="A4659">
            <v>4915671</v>
          </cell>
          <cell r="B4659" t="str">
            <v>Reaterro e compactação com soquete vibratório</v>
          </cell>
          <cell r="C4659" t="str">
            <v>m³</v>
          </cell>
          <cell r="D4659"/>
        </row>
        <row r="4660">
          <cell r="A4660">
            <v>4915672</v>
          </cell>
          <cell r="B4660" t="str">
            <v>Limpeza de ponte</v>
          </cell>
          <cell r="C4660" t="str">
            <v>m</v>
          </cell>
          <cell r="D4660"/>
        </row>
        <row r="4661">
          <cell r="A4661">
            <v>4915673</v>
          </cell>
          <cell r="B4661" t="str">
            <v>Revestimento vegetal com grama em mudas em superfícies inclinadas</v>
          </cell>
          <cell r="C4661" t="str">
            <v>m²</v>
          </cell>
          <cell r="D4661" t="str">
            <v>DNIT 072/2006-ES</v>
          </cell>
        </row>
        <row r="4662">
          <cell r="A4662">
            <v>4915678</v>
          </cell>
          <cell r="B4662" t="str">
            <v>Tapa buraco com demolição manual</v>
          </cell>
          <cell r="C4662" t="str">
            <v>m³</v>
          </cell>
          <cell r="D4662" t="str">
            <v>DNIT 154/2010-ES</v>
          </cell>
        </row>
        <row r="4663">
          <cell r="A4663">
            <v>4915684</v>
          </cell>
          <cell r="B4663" t="str">
            <v>Revestimento vegetal com grama em mudas em superfícies planas</v>
          </cell>
          <cell r="C4663" t="str">
            <v>m²</v>
          </cell>
          <cell r="D4663" t="str">
            <v>DNIT 071/2006-ES</v>
          </cell>
        </row>
        <row r="4664">
          <cell r="A4664">
            <v>4915686</v>
          </cell>
          <cell r="B4664" t="str">
            <v>Limpeza e desobstrução de dispositivos de drenagem em OAE</v>
          </cell>
          <cell r="C4664" t="str">
            <v>un</v>
          </cell>
          <cell r="D4664"/>
        </row>
        <row r="4665">
          <cell r="A4665">
            <v>4915687</v>
          </cell>
          <cell r="B4665" t="str">
            <v>Limpeza e desobstrução de drenos de obras de contenção</v>
          </cell>
          <cell r="C4665" t="str">
            <v>un</v>
          </cell>
          <cell r="D4665"/>
        </row>
        <row r="4666">
          <cell r="A4666">
            <v>4915692</v>
          </cell>
          <cell r="B4666" t="str">
            <v>Remendo profundo com demolição manual</v>
          </cell>
          <cell r="C4666" t="str">
            <v>m³</v>
          </cell>
          <cell r="D4666" t="str">
            <v>DNIT 154/2010-ES</v>
          </cell>
        </row>
        <row r="4667">
          <cell r="A4667">
            <v>4915694</v>
          </cell>
          <cell r="B4667" t="str">
            <v>Limpeza, serragem e enchimento de trincas em pavimento de concreto com selante elástico a frio</v>
          </cell>
          <cell r="C4667" t="str">
            <v>m</v>
          </cell>
          <cell r="D4667"/>
        </row>
        <row r="4668">
          <cell r="A4668">
            <v>4915695</v>
          </cell>
          <cell r="B4668" t="str">
            <v>Limpeza, serragem e enchimento de trincas em pavimento de concreto com CAP</v>
          </cell>
          <cell r="C4668" t="str">
            <v>m</v>
          </cell>
          <cell r="D4668"/>
        </row>
        <row r="4669">
          <cell r="A4669">
            <v>4915696</v>
          </cell>
          <cell r="B4669" t="str">
            <v>Limpeza, serragem e enchimento de trincas em pavimento de concreto com CAP com polímero</v>
          </cell>
          <cell r="C4669" t="str">
            <v>m</v>
          </cell>
          <cell r="D4669"/>
        </row>
        <row r="4670">
          <cell r="A4670">
            <v>4915698</v>
          </cell>
          <cell r="B4670" t="str">
            <v>Remoção de grãos, agregados e solos derramados na pista em rodovias</v>
          </cell>
          <cell r="C4670" t="str">
            <v>t</v>
          </cell>
          <cell r="D4670"/>
        </row>
        <row r="4671">
          <cell r="A4671">
            <v>4915699</v>
          </cell>
          <cell r="B4671" t="str">
            <v>Remoção de vidros, caixas e engradados derramados na pista em rodovia</v>
          </cell>
          <cell r="C4671" t="str">
            <v>t</v>
          </cell>
          <cell r="D4671"/>
        </row>
        <row r="4672">
          <cell r="A4672">
            <v>4915700</v>
          </cell>
          <cell r="B4672" t="str">
            <v>Combate à exsudação - areia comercial</v>
          </cell>
          <cell r="C4672" t="str">
            <v>m²</v>
          </cell>
          <cell r="D4672"/>
        </row>
        <row r="4673">
          <cell r="A4673">
            <v>4915701</v>
          </cell>
          <cell r="B4673" t="str">
            <v>Combate à exsudação - pedrisco comercial</v>
          </cell>
          <cell r="C4673" t="str">
            <v>m²</v>
          </cell>
          <cell r="D4673"/>
        </row>
        <row r="4674">
          <cell r="A4674">
            <v>4915703</v>
          </cell>
          <cell r="B4674" t="str">
            <v>Correção de defeitos com mistura betuminosa, inclusive pintura de ligação</v>
          </cell>
          <cell r="C4674" t="str">
            <v>m³</v>
          </cell>
          <cell r="D4674" t="str">
            <v>DNIT 154/2010-ES</v>
          </cell>
        </row>
        <row r="4675">
          <cell r="A4675">
            <v>4915705</v>
          </cell>
          <cell r="B4675" t="str">
            <v>Correção de defeitos por fresagem descontínua do revestimento betuminoso</v>
          </cell>
          <cell r="C4675" t="str">
            <v>m³</v>
          </cell>
          <cell r="D4675" t="str">
            <v>DNIT 154/2010-ES</v>
          </cell>
        </row>
        <row r="4676">
          <cell r="A4676">
            <v>4915706</v>
          </cell>
          <cell r="B4676" t="str">
            <v>Recomposição de guarda-corpo com agregados comerciais</v>
          </cell>
          <cell r="C4676" t="str">
            <v>m</v>
          </cell>
          <cell r="D4676" t="str">
            <v>DNIT 088/2006-ES</v>
          </cell>
        </row>
        <row r="4677">
          <cell r="A4677">
            <v>4915708</v>
          </cell>
          <cell r="B4677" t="str">
            <v>Limpeza de sarjeta e meio-fio</v>
          </cell>
          <cell r="C4677" t="str">
            <v>m</v>
          </cell>
          <cell r="D4677"/>
        </row>
        <row r="4678">
          <cell r="A4678">
            <v>4915709</v>
          </cell>
          <cell r="B4678" t="str">
            <v>Limpeza de valeta de corte</v>
          </cell>
          <cell r="C4678" t="str">
            <v>m</v>
          </cell>
          <cell r="D4678"/>
        </row>
        <row r="4679">
          <cell r="A4679">
            <v>4915710</v>
          </cell>
          <cell r="B4679" t="str">
            <v>Limpeza de vala de drenagem</v>
          </cell>
          <cell r="C4679" t="str">
            <v>m</v>
          </cell>
          <cell r="D4679"/>
        </row>
        <row r="4680">
          <cell r="A4680">
            <v>4915711</v>
          </cell>
          <cell r="B4680" t="str">
            <v>Limpeza de descida d'água</v>
          </cell>
          <cell r="C4680" t="str">
            <v>m</v>
          </cell>
          <cell r="D4680"/>
        </row>
        <row r="4681">
          <cell r="A4681">
            <v>4915712</v>
          </cell>
          <cell r="B4681" t="str">
            <v>Limpeza de bueiro</v>
          </cell>
          <cell r="C4681" t="str">
            <v>m³</v>
          </cell>
          <cell r="D4681"/>
        </row>
        <row r="4682">
          <cell r="A4682">
            <v>4915713</v>
          </cell>
          <cell r="B4682" t="str">
            <v>Desobstrução de bueiro</v>
          </cell>
          <cell r="C4682" t="str">
            <v>m³</v>
          </cell>
          <cell r="D4682"/>
        </row>
        <row r="4683">
          <cell r="A4683">
            <v>4915714</v>
          </cell>
          <cell r="B4683" t="str">
            <v>Limpeza e enchimento com resina epóxi de fissuras com abertura máxima de 1,0 mm em pavimento de concreto</v>
          </cell>
          <cell r="C4683" t="str">
            <v>m</v>
          </cell>
          <cell r="D4683"/>
        </row>
        <row r="4684">
          <cell r="A4684">
            <v>4915716</v>
          </cell>
          <cell r="B4684" t="str">
            <v>Tratamento de fissuras do tipo rendilhado em pavimentos de concreto</v>
          </cell>
          <cell r="C4684" t="str">
            <v>m²</v>
          </cell>
          <cell r="D4684"/>
        </row>
        <row r="4685">
          <cell r="A4685">
            <v>4915718</v>
          </cell>
          <cell r="B4685" t="str">
            <v>Limpeza de placa de sinalização</v>
          </cell>
          <cell r="C4685" t="str">
            <v>m²</v>
          </cell>
          <cell r="D4685" t="str">
            <v>DNIT 101/2009-ES</v>
          </cell>
        </row>
        <row r="4686">
          <cell r="A4686">
            <v>4915719</v>
          </cell>
          <cell r="B4686" t="str">
            <v>Recomposição de placa de sinalização</v>
          </cell>
          <cell r="C4686" t="str">
            <v>m²</v>
          </cell>
          <cell r="D4686" t="str">
            <v>DNIT 101/2009-ES</v>
          </cell>
        </row>
        <row r="4687">
          <cell r="A4687">
            <v>4915720</v>
          </cell>
          <cell r="B4687" t="str">
            <v>Substituição de balizador - areia e brita comerciais</v>
          </cell>
          <cell r="C4687" t="str">
            <v>un</v>
          </cell>
          <cell r="D4687"/>
        </row>
        <row r="4688">
          <cell r="A4688">
            <v>4915721</v>
          </cell>
          <cell r="B4688" t="str">
            <v>Recomposição de defensa metálica simples</v>
          </cell>
          <cell r="C4688" t="str">
            <v>m</v>
          </cell>
          <cell r="D4688" t="str">
            <v>DNER-ES 144/85</v>
          </cell>
        </row>
        <row r="4689">
          <cell r="A4689">
            <v>4915722</v>
          </cell>
          <cell r="B4689" t="str">
            <v>Recomposição de defensa metálica dupla</v>
          </cell>
          <cell r="C4689" t="str">
            <v>m</v>
          </cell>
          <cell r="D4689" t="str">
            <v>DNER-ES 144/85</v>
          </cell>
        </row>
        <row r="4690">
          <cell r="A4690">
            <v>4915723</v>
          </cell>
          <cell r="B4690" t="str">
            <v>Caiação com fixador de cal</v>
          </cell>
          <cell r="C4690" t="str">
            <v>m²</v>
          </cell>
          <cell r="D4690"/>
        </row>
        <row r="4691">
          <cell r="A4691">
            <v>4915725</v>
          </cell>
          <cell r="B4691" t="str">
            <v>Recomposição total de cerca com mourão de concreto seção quadrada - areia e brita comerciais</v>
          </cell>
          <cell r="C4691" t="str">
            <v>m</v>
          </cell>
          <cell r="D4691" t="str">
            <v>DNIT 099/2009-ES</v>
          </cell>
        </row>
        <row r="4692">
          <cell r="A4692">
            <v>4915726</v>
          </cell>
          <cell r="B4692" t="str">
            <v>Recomposição parcial de cerca com mourão de concreto (só mourão) seção quadrada - areia e brita comerciais</v>
          </cell>
          <cell r="C4692" t="str">
            <v>m</v>
          </cell>
          <cell r="D4692" t="str">
            <v>DNIT 099/2009-ES</v>
          </cell>
        </row>
        <row r="4693">
          <cell r="A4693">
            <v>4915727</v>
          </cell>
          <cell r="B4693" t="str">
            <v>Recomposição parcial de cerca com mourão de concreto (só arame)</v>
          </cell>
          <cell r="C4693" t="str">
            <v>m</v>
          </cell>
          <cell r="D4693" t="str">
            <v>DNIT 099/2009-ES</v>
          </cell>
        </row>
        <row r="4694">
          <cell r="A4694">
            <v>4915728</v>
          </cell>
          <cell r="B4694" t="str">
            <v>Recomposição total de cerca com mourão de concreto seção triangular - areia e brita comerciais</v>
          </cell>
          <cell r="C4694" t="str">
            <v>m</v>
          </cell>
          <cell r="D4694" t="str">
            <v>DNIT 099/2009-ES</v>
          </cell>
        </row>
        <row r="4695">
          <cell r="A4695">
            <v>4915729</v>
          </cell>
          <cell r="B4695" t="str">
            <v>Recomposição parcial de cerca com mourão de concreto (só mourão) seção triangular - areia e brita comerciais</v>
          </cell>
          <cell r="C4695" t="str">
            <v>m</v>
          </cell>
          <cell r="D4695" t="str">
            <v>DNIT 099/2009-ES</v>
          </cell>
        </row>
        <row r="4696">
          <cell r="A4696">
            <v>4915730</v>
          </cell>
          <cell r="B4696" t="str">
            <v>Recomposição total de cerca com mourão de madeira</v>
          </cell>
          <cell r="C4696" t="str">
            <v>m</v>
          </cell>
          <cell r="D4696" t="str">
            <v>DNIT 099/2009-ES</v>
          </cell>
        </row>
        <row r="4697">
          <cell r="A4697">
            <v>4915731</v>
          </cell>
          <cell r="B4697" t="str">
            <v>Recomposição parcial de cerca com mourão de madeira (só mourão)</v>
          </cell>
          <cell r="C4697" t="str">
            <v>m</v>
          </cell>
          <cell r="D4697" t="str">
            <v>DNIT 099/2009-ES</v>
          </cell>
        </row>
        <row r="4698">
          <cell r="A4698">
            <v>4915732</v>
          </cell>
          <cell r="B4698" t="str">
            <v>Recomposição parcial de cerca com mourão de madeira (só arame)</v>
          </cell>
          <cell r="C4698" t="str">
            <v>m</v>
          </cell>
          <cell r="D4698" t="str">
            <v>DNIT 099/2009-ES</v>
          </cell>
        </row>
        <row r="4699">
          <cell r="A4699">
            <v>4915733</v>
          </cell>
          <cell r="B4699" t="str">
            <v>Recomposição manual de aterro - material de jazida</v>
          </cell>
          <cell r="C4699" t="str">
            <v>m³</v>
          </cell>
          <cell r="D4699"/>
        </row>
        <row r="4700">
          <cell r="A4700">
            <v>4915734</v>
          </cell>
          <cell r="B4700" t="str">
            <v>Recomposição mecanizada de aterro - material de jazida</v>
          </cell>
          <cell r="C4700" t="str">
            <v>m³</v>
          </cell>
          <cell r="D4700"/>
        </row>
        <row r="4701">
          <cell r="A4701">
            <v>4915735</v>
          </cell>
          <cell r="B4701" t="str">
            <v>Remoção manual de barreira em solo</v>
          </cell>
          <cell r="C4701" t="str">
            <v>m³</v>
          </cell>
          <cell r="D4701"/>
        </row>
        <row r="4702">
          <cell r="A4702">
            <v>4915736</v>
          </cell>
          <cell r="B4702" t="str">
            <v>Remoção manual de barreira em rocha</v>
          </cell>
          <cell r="C4702" t="str">
            <v>m³</v>
          </cell>
          <cell r="D4702"/>
        </row>
        <row r="4703">
          <cell r="A4703">
            <v>4915737</v>
          </cell>
          <cell r="B4703" t="str">
            <v>Remoção mecanizada de barreira em solo</v>
          </cell>
          <cell r="C4703" t="str">
            <v>m³</v>
          </cell>
          <cell r="D4703"/>
        </row>
        <row r="4704">
          <cell r="A4704">
            <v>4915738</v>
          </cell>
          <cell r="B4704" t="str">
            <v>Remoção mecanizada de barreira em rocha</v>
          </cell>
          <cell r="C4704" t="str">
            <v>m³</v>
          </cell>
          <cell r="D4704"/>
        </row>
        <row r="4705">
          <cell r="A4705">
            <v>4915739</v>
          </cell>
          <cell r="B4705" t="str">
            <v>Remoção de matacões</v>
          </cell>
          <cell r="C4705" t="str">
            <v>m³</v>
          </cell>
          <cell r="D4705"/>
        </row>
        <row r="4706">
          <cell r="A4706">
            <v>4915740</v>
          </cell>
          <cell r="B4706" t="str">
            <v>Roçada manual</v>
          </cell>
          <cell r="C4706" t="str">
            <v>ha</v>
          </cell>
          <cell r="D4706"/>
        </row>
        <row r="4707">
          <cell r="A4707">
            <v>4915741</v>
          </cell>
          <cell r="B4707" t="str">
            <v>Roçada manual de capim colonião</v>
          </cell>
          <cell r="C4707" t="str">
            <v>ha</v>
          </cell>
          <cell r="D4707"/>
        </row>
        <row r="4708">
          <cell r="A4708">
            <v>4915742</v>
          </cell>
          <cell r="B4708" t="str">
            <v>Roçada mecanizada</v>
          </cell>
          <cell r="C4708" t="str">
            <v>ha</v>
          </cell>
          <cell r="D4708"/>
        </row>
        <row r="4709">
          <cell r="A4709">
            <v>4915743</v>
          </cell>
          <cell r="B4709" t="str">
            <v>Corte e limpeza de áreas gramadas</v>
          </cell>
          <cell r="C4709" t="str">
            <v>m²</v>
          </cell>
          <cell r="D4709" t="str">
            <v>DNIT 102/2009-ES</v>
          </cell>
        </row>
        <row r="4710">
          <cell r="A4710">
            <v>4915744</v>
          </cell>
          <cell r="B4710" t="str">
            <v>Capina manual</v>
          </cell>
          <cell r="C4710" t="str">
            <v>m²</v>
          </cell>
          <cell r="D4710" t="str">
            <v>DNIT 102/2009-ES</v>
          </cell>
        </row>
        <row r="4711">
          <cell r="A4711">
            <v>4915746</v>
          </cell>
          <cell r="B4711" t="str">
            <v>Remendo profundo com demolição mecânica e serra</v>
          </cell>
          <cell r="C4711" t="str">
            <v>m³</v>
          </cell>
          <cell r="D4711" t="str">
            <v>DNIT 085/2006-ES</v>
          </cell>
        </row>
        <row r="4712">
          <cell r="A4712">
            <v>4915748</v>
          </cell>
          <cell r="B4712" t="str">
            <v>Recuperação de desgaste superficial em pavimentos de concreto</v>
          </cell>
          <cell r="C4712" t="str">
            <v>m²</v>
          </cell>
          <cell r="D4712" t="str">
            <v>DNIT 085/2006-ES</v>
          </cell>
        </row>
        <row r="4713">
          <cell r="A4713">
            <v>4915750</v>
          </cell>
          <cell r="B4713" t="str">
            <v>Tratamento de fissuras transversais com abertura maior que 1,0 mm em pavimentos de concreto</v>
          </cell>
          <cell r="C4713" t="str">
            <v>m</v>
          </cell>
          <cell r="D4713" t="str">
            <v>DNIT 085/2006-ES</v>
          </cell>
        </row>
        <row r="4714">
          <cell r="A4714">
            <v>4915753</v>
          </cell>
          <cell r="B4714" t="str">
            <v>Remendo em placa de pavimentos de concreto</v>
          </cell>
          <cell r="C4714" t="str">
            <v>m³</v>
          </cell>
          <cell r="D4714" t="str">
            <v>DNIT 085/2006-ES</v>
          </cell>
        </row>
        <row r="4715">
          <cell r="A4715">
            <v>4915757</v>
          </cell>
          <cell r="B4715" t="str">
            <v>Tapa buraco com serra corta piso</v>
          </cell>
          <cell r="C4715" t="str">
            <v>m³</v>
          </cell>
          <cell r="D4715" t="str">
            <v>DNIT 154/2010-ES</v>
          </cell>
        </row>
        <row r="4716">
          <cell r="A4716">
            <v>4915758</v>
          </cell>
          <cell r="B4716" t="str">
            <v>Limpeza e remoção de vegetação nas juntas de dilatação com o uso de herbicida</v>
          </cell>
          <cell r="C4716" t="str">
            <v>m</v>
          </cell>
          <cell r="D4716"/>
        </row>
        <row r="4717">
          <cell r="A4717">
            <v>4915759</v>
          </cell>
          <cell r="B4717" t="str">
            <v>Limpeza e remoção de vegetação junto aos aparelhos de apoio de OAE com o uso de herbicida</v>
          </cell>
          <cell r="C4717" t="str">
            <v>un</v>
          </cell>
          <cell r="D4717"/>
        </row>
        <row r="4718">
          <cell r="A4718">
            <v>4915760</v>
          </cell>
          <cell r="B4718" t="str">
            <v>Remoção de vestígios de óleo ou graxa na superfície do revestimento do pavimento</v>
          </cell>
          <cell r="C4718" t="str">
            <v>m²</v>
          </cell>
          <cell r="D4718"/>
        </row>
        <row r="4719">
          <cell r="A4719">
            <v>4915761</v>
          </cell>
          <cell r="B4719" t="str">
            <v>Remoção manual de vegetação daninha</v>
          </cell>
          <cell r="C4719" t="str">
            <v>m²</v>
          </cell>
          <cell r="D4719"/>
        </row>
        <row r="4720">
          <cell r="A4720">
            <v>4915762</v>
          </cell>
          <cell r="B4720" t="str">
            <v>Remoção manual de vegetação daninha em frestas</v>
          </cell>
          <cell r="C4720" t="str">
            <v>m</v>
          </cell>
          <cell r="D4720"/>
        </row>
        <row r="4721">
          <cell r="A4721">
            <v>4915764</v>
          </cell>
          <cell r="B4721" t="str">
            <v>Poda de árvores com até 5 m de altura</v>
          </cell>
          <cell r="C4721" t="str">
            <v>m³</v>
          </cell>
          <cell r="D4721"/>
        </row>
        <row r="4722">
          <cell r="A4722">
            <v>4915765</v>
          </cell>
          <cell r="B4722" t="str">
            <v>Poda de árvores com 5,0 m a 7,5 m de altura</v>
          </cell>
          <cell r="C4722" t="str">
            <v>m³</v>
          </cell>
          <cell r="D4722"/>
        </row>
        <row r="4723">
          <cell r="A4723">
            <v>4915766</v>
          </cell>
          <cell r="B4723" t="str">
            <v>Poda de árvores com 7,5 m a 10 m de altura</v>
          </cell>
          <cell r="C4723" t="str">
            <v>m³</v>
          </cell>
          <cell r="D4723"/>
        </row>
        <row r="4724">
          <cell r="A4724">
            <v>4915767</v>
          </cell>
          <cell r="B4724" t="str">
            <v>Poda de árvores com mais de 10 m de altura</v>
          </cell>
          <cell r="C4724" t="str">
            <v>m³</v>
          </cell>
          <cell r="D4724"/>
        </row>
        <row r="4725">
          <cell r="A4725">
            <v>4915768</v>
          </cell>
          <cell r="B4725" t="str">
            <v>Corte e remoção de árvores</v>
          </cell>
          <cell r="C4725" t="str">
            <v>m³</v>
          </cell>
          <cell r="D4725"/>
        </row>
        <row r="4726">
          <cell r="A4726">
            <v>4915774</v>
          </cell>
          <cell r="B4726" t="str">
            <v>Recomposição de erosão em corte ou aterro com material de jazida</v>
          </cell>
          <cell r="C4726" t="str">
            <v>m³</v>
          </cell>
          <cell r="D4726"/>
        </row>
        <row r="4727">
          <cell r="A4727">
            <v>4915776</v>
          </cell>
          <cell r="B4727" t="str">
            <v>Roçada com roçadeira costal</v>
          </cell>
          <cell r="C4727" t="str">
            <v>ha</v>
          </cell>
          <cell r="D4727"/>
        </row>
        <row r="4728">
          <cell r="A4728">
            <v>4915777</v>
          </cell>
          <cell r="B4728" t="str">
            <v>Reassentamento manual de meio fio com material arrancado da pista</v>
          </cell>
          <cell r="C4728" t="str">
            <v>m</v>
          </cell>
          <cell r="D4728"/>
        </row>
        <row r="4729">
          <cell r="A4729">
            <v>4915779</v>
          </cell>
          <cell r="B4729" t="str">
            <v>Capa selante - areia extraída</v>
          </cell>
          <cell r="C4729" t="str">
            <v>m²</v>
          </cell>
          <cell r="D4729"/>
        </row>
        <row r="4730">
          <cell r="A4730">
            <v>4915785</v>
          </cell>
          <cell r="B4730" t="str">
            <v>Remoção de animais de grande porte mortos em rodovia - carga e descarga com guindauto</v>
          </cell>
          <cell r="C4730" t="str">
            <v>t</v>
          </cell>
          <cell r="D4730"/>
        </row>
        <row r="4731">
          <cell r="A4731">
            <v>4915786</v>
          </cell>
          <cell r="B4731" t="str">
            <v>Remoção de animais de pequeno porte mortos em rodovia - carga manual</v>
          </cell>
          <cell r="C4731" t="str">
            <v>t</v>
          </cell>
          <cell r="D4731"/>
        </row>
        <row r="4732">
          <cell r="A4732">
            <v>4915787</v>
          </cell>
          <cell r="B4732" t="str">
            <v>Remoção de veículos de pequeno porte incendiados em rodovia - carga e descarga com guindauto</v>
          </cell>
          <cell r="C4732" t="str">
            <v>t</v>
          </cell>
          <cell r="D4732"/>
        </row>
        <row r="4733">
          <cell r="A4733">
            <v>4915788</v>
          </cell>
          <cell r="B4733" t="str">
            <v>Remoção de veículos de médio porte incendiados em rodovia - carga e descarga com guindaste</v>
          </cell>
          <cell r="C4733" t="str">
            <v>t</v>
          </cell>
          <cell r="D4733"/>
        </row>
        <row r="4734">
          <cell r="A4734">
            <v>4915789</v>
          </cell>
          <cell r="B4734" t="str">
            <v>Remoção de veículos de grande porte incendiados em rodovia - carga e descarga com guindaste</v>
          </cell>
          <cell r="C4734" t="str">
            <v>t</v>
          </cell>
          <cell r="D4734"/>
        </row>
        <row r="4735">
          <cell r="A4735">
            <v>4915790</v>
          </cell>
          <cell r="B4735" t="str">
            <v>Limpeza de emulsão asfáltica ou asfalto diluido derramado na pista - remoção com mini-carregadeira e descarga livre</v>
          </cell>
          <cell r="C4735" t="str">
            <v>t</v>
          </cell>
          <cell r="D4735"/>
        </row>
        <row r="4736">
          <cell r="A4736">
            <v>4915791</v>
          </cell>
          <cell r="B4736" t="str">
            <v>Limpeza de cimento asfáltico derramado na pista de rodovia pavimentada</v>
          </cell>
          <cell r="C4736" t="str">
            <v>t</v>
          </cell>
          <cell r="D4736"/>
        </row>
        <row r="4737">
          <cell r="A4737">
            <v>4915792</v>
          </cell>
          <cell r="B4737" t="str">
            <v>Limpeza de material asfáltico derramado fora da pista - remoção com escavadeira hidráulica e caminhão basculante</v>
          </cell>
          <cell r="C4737" t="str">
            <v>t</v>
          </cell>
          <cell r="D4737"/>
        </row>
        <row r="4738">
          <cell r="A4738">
            <v>4915793</v>
          </cell>
          <cell r="B4738" t="str">
            <v>Limpeza de líquidos combustíveis derramados na pista</v>
          </cell>
          <cell r="C4738" t="str">
            <v>t</v>
          </cell>
          <cell r="D4738"/>
        </row>
        <row r="4739">
          <cell r="A4739">
            <v>4915794</v>
          </cell>
          <cell r="B4739" t="str">
            <v>Remoção de sucatas derramadas em rodovia</v>
          </cell>
          <cell r="C4739" t="str">
            <v>t</v>
          </cell>
          <cell r="D4739"/>
        </row>
        <row r="4740">
          <cell r="A4740">
            <v>4915795</v>
          </cell>
          <cell r="B4740" t="str">
            <v>Remoção de emborrachados de pneus em rodovia</v>
          </cell>
          <cell r="C4740" t="str">
            <v>t</v>
          </cell>
          <cell r="D4740"/>
        </row>
        <row r="4741">
          <cell r="A4741">
            <v>4915796</v>
          </cell>
          <cell r="B4741" t="str">
            <v>Remoção de veículos de pequeno porte tombados em rodovia</v>
          </cell>
          <cell r="C4741" t="str">
            <v>t</v>
          </cell>
          <cell r="D4741"/>
        </row>
        <row r="4742">
          <cell r="A4742">
            <v>4915797</v>
          </cell>
          <cell r="B4742" t="str">
            <v>Remoção de veículos de médio porte tombados em rodovia</v>
          </cell>
          <cell r="C4742" t="str">
            <v>t</v>
          </cell>
          <cell r="D4742"/>
        </row>
        <row r="4743">
          <cell r="A4743">
            <v>4915798</v>
          </cell>
          <cell r="B4743" t="str">
            <v>Remoção de veículos de grande porte tombados em rodovia</v>
          </cell>
          <cell r="C4743" t="str">
            <v>t</v>
          </cell>
          <cell r="D4743"/>
        </row>
        <row r="4744">
          <cell r="A4744">
            <v>4915799</v>
          </cell>
          <cell r="B4744" t="str">
            <v>Remoção de espécimes arbóreos de até 20 m tombadas na pista</v>
          </cell>
          <cell r="C4744" t="str">
            <v>t</v>
          </cell>
          <cell r="D4744"/>
        </row>
        <row r="4745">
          <cell r="A4745">
            <v>4915800</v>
          </cell>
          <cell r="B4745" t="str">
            <v>Remoção de espécimes arbóreos de 20 a 40 m tombadas na pista</v>
          </cell>
          <cell r="C4745" t="str">
            <v>t</v>
          </cell>
          <cell r="D4745"/>
        </row>
        <row r="4746">
          <cell r="A4746">
            <v>5212552</v>
          </cell>
          <cell r="B4746" t="str">
            <v>Pintura eletrostática a pó com tinta poliester em chapa de aço</v>
          </cell>
          <cell r="C4746" t="str">
            <v>m²</v>
          </cell>
          <cell r="D4746"/>
        </row>
        <row r="4747">
          <cell r="A4747">
            <v>5212553</v>
          </cell>
          <cell r="B4747" t="str">
            <v>Confecção de placa em aço nº 16 galvanizado, com película tipo I + I - chapa recuperada</v>
          </cell>
          <cell r="C4747" t="str">
            <v>m²</v>
          </cell>
          <cell r="D4747" t="str">
            <v>DNIT 101/2009-ES</v>
          </cell>
        </row>
        <row r="4748">
          <cell r="A4748">
            <v>5212554</v>
          </cell>
          <cell r="B4748" t="str">
            <v>Confecção de placa em aço nº 16 galvanizado, com película retrorrefletiva tipo I + III - chapa recuperada</v>
          </cell>
          <cell r="C4748" t="str">
            <v>m²</v>
          </cell>
          <cell r="D4748" t="str">
            <v>DNIT 101/2009-ES</v>
          </cell>
        </row>
        <row r="4749">
          <cell r="A4749">
            <v>5212555</v>
          </cell>
          <cell r="B4749" t="str">
            <v>Confecção de placa em aço nº 16 galvanizado, com película retrorrefletiva tipo III + III - chapa recuperada</v>
          </cell>
          <cell r="C4749" t="str">
            <v>m²</v>
          </cell>
          <cell r="D4749" t="str">
            <v>DNIT 101/2009-ES</v>
          </cell>
        </row>
        <row r="4750">
          <cell r="A4750">
            <v>5213351</v>
          </cell>
          <cell r="B4750" t="str">
            <v>Fornecimento e implantação de suporte polimérico ecológico maciço D = 6,5 cm para placa de sinalização</v>
          </cell>
          <cell r="C4750" t="str">
            <v>un</v>
          </cell>
          <cell r="D4750" t="str">
            <v>DNIT 101/2009-ES</v>
          </cell>
        </row>
        <row r="4751">
          <cell r="A4751">
            <v>5213352</v>
          </cell>
          <cell r="B4751" t="str">
            <v>Fornecimento e implantação de suporte polimérico ecológico maciço quadrado de 8 cm para placa de sinalização</v>
          </cell>
          <cell r="C4751" t="str">
            <v>un</v>
          </cell>
          <cell r="D4751" t="str">
            <v>DNIT 101/2009-ES</v>
          </cell>
        </row>
        <row r="4752">
          <cell r="A4752">
            <v>5213353</v>
          </cell>
          <cell r="B4752" t="str">
            <v>Fornecimento e implantação de suporte polimérico ecológico maciço retangular de 7 x 15 cm para placa de sinalização</v>
          </cell>
          <cell r="C4752" t="str">
            <v>un</v>
          </cell>
          <cell r="D4752" t="str">
            <v>DNIT 101/2009-ES</v>
          </cell>
        </row>
        <row r="4753">
          <cell r="A4753">
            <v>5213354</v>
          </cell>
          <cell r="B4753" t="str">
            <v>Manutenção/recomposição de sinalização - pintura de faixa com tinta acrílica emulsionada em água - espessura de 0,4 mm</v>
          </cell>
          <cell r="C4753" t="str">
            <v>m²</v>
          </cell>
          <cell r="D4753" t="str">
            <v>DNIT 100/2009-ES</v>
          </cell>
        </row>
        <row r="4754">
          <cell r="A4754">
            <v>5213355</v>
          </cell>
          <cell r="B4754" t="str">
            <v>Manutenção/recomposição de sinalização - pintura de faixa com tinta acrílica emulsionada em água - espessura de 0,5 mm</v>
          </cell>
          <cell r="C4754" t="str">
            <v>m²</v>
          </cell>
          <cell r="D4754" t="str">
            <v>DNIT 100/2009-ES</v>
          </cell>
        </row>
        <row r="4755">
          <cell r="A4755">
            <v>5213356</v>
          </cell>
          <cell r="B4755" t="str">
            <v>Manutenção/recomposição de sinalização - pintura de faixa com tinta acrílica - espessura de 0,6 mm</v>
          </cell>
          <cell r="C4755" t="str">
            <v>m²</v>
          </cell>
          <cell r="D4755" t="str">
            <v>DNIT 100/2009-ES</v>
          </cell>
        </row>
        <row r="4756">
          <cell r="A4756">
            <v>5213358</v>
          </cell>
          <cell r="B4756" t="str">
            <v>Laminado elastoplástico para sinalização horizontal com espessura de 1,5 mm - fornecimento e implantação</v>
          </cell>
          <cell r="C4756" t="str">
            <v>m²</v>
          </cell>
          <cell r="D4756" t="str">
            <v>DNIT 100/2009-ES</v>
          </cell>
        </row>
        <row r="4757">
          <cell r="A4757">
            <v>5213359</v>
          </cell>
          <cell r="B4757" t="str">
            <v>Tacha refletiva monodirecional - fornecimento e colocação</v>
          </cell>
          <cell r="C4757" t="str">
            <v>un</v>
          </cell>
          <cell r="D4757" t="str">
            <v>DNIT 100/2009-ES</v>
          </cell>
        </row>
        <row r="4758">
          <cell r="A4758">
            <v>5213360</v>
          </cell>
          <cell r="B4758" t="str">
            <v>Tacha refletiva bidirecional - fornecimento e colocação</v>
          </cell>
          <cell r="C4758" t="str">
            <v>un</v>
          </cell>
          <cell r="D4758" t="str">
            <v>DNIT 100/2009-ES</v>
          </cell>
        </row>
        <row r="4759">
          <cell r="A4759">
            <v>5213361</v>
          </cell>
          <cell r="B4759" t="str">
            <v>Tachão refletivo monodirecional - fornecimento e colocação</v>
          </cell>
          <cell r="C4759" t="str">
            <v>un</v>
          </cell>
          <cell r="D4759" t="str">
            <v>DNIT 100/2009-ES</v>
          </cell>
        </row>
        <row r="4760">
          <cell r="A4760">
            <v>5213362</v>
          </cell>
          <cell r="B4760" t="str">
            <v>Tachão refletivo bidirecional - fornecimento e colocação</v>
          </cell>
          <cell r="C4760" t="str">
            <v>un</v>
          </cell>
          <cell r="D4760" t="str">
            <v>DNIT 100/2009-ES</v>
          </cell>
        </row>
        <row r="4761">
          <cell r="A4761">
            <v>5213363</v>
          </cell>
          <cell r="B4761" t="str">
            <v>Recuperação de chapa para placa de sinalização</v>
          </cell>
          <cell r="C4761" t="str">
            <v>m²</v>
          </cell>
          <cell r="D4761" t="str">
            <v>DNIT 101/2009-ES</v>
          </cell>
        </row>
        <row r="4762">
          <cell r="A4762">
            <v>5213364</v>
          </cell>
          <cell r="B4762" t="str">
            <v>Remoção de placa de sinalização</v>
          </cell>
          <cell r="C4762" t="str">
            <v>m²</v>
          </cell>
          <cell r="D4762" t="str">
            <v>DNIT 101/2009-ES</v>
          </cell>
        </row>
        <row r="4763">
          <cell r="A4763">
            <v>5213365</v>
          </cell>
          <cell r="B4763" t="str">
            <v>Fornecimento e implantação de placa em aço - 2,00 x 1,00 m - película retrorrefletiva tipo I + X</v>
          </cell>
          <cell r="C4763" t="str">
            <v>un</v>
          </cell>
          <cell r="D4763" t="str">
            <v>DNIT 101/2009-ES</v>
          </cell>
        </row>
        <row r="4764">
          <cell r="A4764">
            <v>5213366</v>
          </cell>
          <cell r="B4764" t="str">
            <v>Fornecimento e implantação de placa em aço - 3,00 x 1,50 m - película retrorrefletiva tipo I + X</v>
          </cell>
          <cell r="C4764" t="str">
            <v>un</v>
          </cell>
          <cell r="D4764" t="str">
            <v>DNIT 101/2009-ES</v>
          </cell>
        </row>
        <row r="4765">
          <cell r="A4765">
            <v>5213367</v>
          </cell>
          <cell r="B4765" t="str">
            <v>Balizador de concreto - areia extraída e brita produzida - fornecimento e implantação</v>
          </cell>
          <cell r="C4765" t="str">
            <v>un</v>
          </cell>
          <cell r="D4765" t="str">
            <v>DNIT 101/2009-ES</v>
          </cell>
        </row>
        <row r="4766">
          <cell r="A4766">
            <v>5213368</v>
          </cell>
          <cell r="B4766" t="str">
            <v>Balizador de concreto - areia e brita comerciais - fornecimento e implantação</v>
          </cell>
          <cell r="C4766" t="str">
            <v>un</v>
          </cell>
          <cell r="D4766" t="str">
            <v>DNIT 101/2009-ES</v>
          </cell>
        </row>
        <row r="4767">
          <cell r="A4767">
            <v>5213369</v>
          </cell>
          <cell r="B4767" t="str">
            <v>Fornecimento e implantação de placa em aço - 3,00 x 2,00 m - película retrorrefletiva tipo I + X</v>
          </cell>
          <cell r="C4767" t="str">
            <v>un</v>
          </cell>
          <cell r="D4767" t="str">
            <v>DNIT 101/2009-ES</v>
          </cell>
        </row>
        <row r="4768">
          <cell r="A4768">
            <v>5213370</v>
          </cell>
          <cell r="B4768" t="str">
            <v>Fornecimento e implantação de placa em aço - 4,00 x 2,00 m - película retrorrefletiva tipo I + X</v>
          </cell>
          <cell r="C4768" t="str">
            <v>un</v>
          </cell>
          <cell r="D4768" t="str">
            <v>DNIT 101/2009-ES</v>
          </cell>
        </row>
        <row r="4769">
          <cell r="A4769">
            <v>5213371</v>
          </cell>
          <cell r="B4769" t="str">
            <v>Fornecimento e implantação de placa em aço - 4,00 x 3,00 m - película retrorrefletiva tipo I + X</v>
          </cell>
          <cell r="C4769" t="str">
            <v>un</v>
          </cell>
          <cell r="D4769" t="str">
            <v>DNIT 101/2009-ES</v>
          </cell>
        </row>
        <row r="4770">
          <cell r="A4770">
            <v>5213372</v>
          </cell>
          <cell r="B4770" t="str">
            <v>Fornecimento e implantação de placa em aço - 2,00 x 1,00 m - película retrorrefletiva tipo III + X</v>
          </cell>
          <cell r="C4770" t="str">
            <v>un</v>
          </cell>
          <cell r="D4770" t="str">
            <v>DNIT 101/2009-ES</v>
          </cell>
        </row>
        <row r="4771">
          <cell r="A4771">
            <v>5213373</v>
          </cell>
          <cell r="B4771" t="str">
            <v>Fornecimento e implantação de placa em aço - 3,00 x 1,50 m - película retrorrefletiva tipo III + X</v>
          </cell>
          <cell r="C4771" t="str">
            <v>un</v>
          </cell>
          <cell r="D4771" t="str">
            <v>DNIT 101/2009-ES</v>
          </cell>
        </row>
        <row r="4772">
          <cell r="A4772">
            <v>5213374</v>
          </cell>
          <cell r="B4772" t="str">
            <v>Fornecimento e implantação de placa em aço - 3,00 x 2,00 m - película retrorrefletiva tipo III + X</v>
          </cell>
          <cell r="C4772" t="str">
            <v>un</v>
          </cell>
          <cell r="D4772" t="str">
            <v>DNIT 101/2009-ES</v>
          </cell>
        </row>
        <row r="4773">
          <cell r="A4773">
            <v>5213375</v>
          </cell>
          <cell r="B4773" t="str">
            <v>Fornecimento e implantação de placa em aço - 4,00 x 2,00 m - película retrorrefletiva tipo III + X</v>
          </cell>
          <cell r="C4773" t="str">
            <v>un</v>
          </cell>
          <cell r="D4773" t="str">
            <v>DNIT 101/2009-ES</v>
          </cell>
        </row>
        <row r="4774">
          <cell r="A4774">
            <v>5213376</v>
          </cell>
          <cell r="B4774" t="str">
            <v>Fornecimento e implantação de placa em aço - 4,00 x 3,00 m - película retrorrefletiva tipo III + X</v>
          </cell>
          <cell r="C4774" t="str">
            <v>un</v>
          </cell>
          <cell r="D4774" t="str">
            <v>DNIT 101/2009-ES</v>
          </cell>
        </row>
        <row r="4775">
          <cell r="A4775">
            <v>5213377</v>
          </cell>
          <cell r="B4775" t="str">
            <v>Fornecimento e implantação de placa em aço - película I + I - chapa recuperada</v>
          </cell>
          <cell r="C4775" t="str">
            <v>m²</v>
          </cell>
          <cell r="D4775" t="str">
            <v>DNIT 101/2009-ES</v>
          </cell>
        </row>
        <row r="4776">
          <cell r="A4776">
            <v>5213378</v>
          </cell>
          <cell r="B4776" t="str">
            <v>Fornecimento e implantação de placa em aço - película I + III - chapa recuperada</v>
          </cell>
          <cell r="C4776" t="str">
            <v>m²</v>
          </cell>
          <cell r="D4776" t="str">
            <v>DNIT 101/2009-ES</v>
          </cell>
        </row>
        <row r="4777">
          <cell r="A4777">
            <v>5213379</v>
          </cell>
          <cell r="B4777" t="str">
            <v>Fornecimento e implantação de placa em aço - película III + III - chapa recuperada</v>
          </cell>
          <cell r="C4777" t="str">
            <v>m²</v>
          </cell>
          <cell r="D4777" t="str">
            <v>DNIT 101/2009-ES</v>
          </cell>
        </row>
        <row r="4778">
          <cell r="A4778">
            <v>5213380</v>
          </cell>
          <cell r="B4778" t="str">
            <v>Cavalete em polietileno zebrado com faixa refletiva e com sinalizador a LED com bateria - H = 1,14 m - utilização de 200 vezes</v>
          </cell>
          <cell r="C4778" t="str">
            <v>un</v>
          </cell>
          <cell r="D4778" t="str">
            <v>DNIT 101/2009-ES</v>
          </cell>
        </row>
        <row r="4779">
          <cell r="A4779">
            <v>5213383</v>
          </cell>
          <cell r="B4779" t="str">
            <v>Cavalete em polietileno zebrado com faixa refletiva - H = 1,00 m - utilização de 200 vezes</v>
          </cell>
          <cell r="C4779" t="str">
            <v>un</v>
          </cell>
          <cell r="D4779" t="str">
            <v>DNIT 101/2009-ES</v>
          </cell>
        </row>
        <row r="4780">
          <cell r="A4780">
            <v>5213385</v>
          </cell>
          <cell r="B4780" t="str">
            <v>Barreira de sinalização tipo I de direcionamento ou bloqueio - utilização de 10 vezes</v>
          </cell>
          <cell r="C4780" t="str">
            <v>un</v>
          </cell>
          <cell r="D4780" t="str">
            <v>DNIT 101/2009-ES</v>
          </cell>
        </row>
        <row r="4781">
          <cell r="A4781">
            <v>5213386</v>
          </cell>
          <cell r="B4781" t="str">
            <v>Barreira de sinalização tipo II de direcionamento ou bloqueio - utilização de 10 vezes</v>
          </cell>
          <cell r="C4781" t="str">
            <v>un</v>
          </cell>
          <cell r="D4781" t="str">
            <v>DNIT 101/2009-ES</v>
          </cell>
        </row>
        <row r="4782">
          <cell r="A4782">
            <v>5213387</v>
          </cell>
          <cell r="B4782" t="str">
            <v>Barreira de sinalização tipo III de direcionamento ou bloqueio - utilização de 10 vezes</v>
          </cell>
          <cell r="C4782" t="str">
            <v>un</v>
          </cell>
          <cell r="D4782" t="str">
            <v>DNIT 101/2009-ES</v>
          </cell>
        </row>
        <row r="4783">
          <cell r="A4783">
            <v>5213390</v>
          </cell>
          <cell r="B4783" t="str">
            <v>Barreira de sinalização tipo I de direcionamento ou bloqueio contínua - utilização de 10 vezes</v>
          </cell>
          <cell r="C4783" t="str">
            <v>un</v>
          </cell>
          <cell r="D4783" t="str">
            <v>DNIT 101/2009-ES</v>
          </cell>
        </row>
        <row r="4784">
          <cell r="A4784">
            <v>5213392</v>
          </cell>
          <cell r="B4784" t="str">
            <v>Tacha refletiva metálica com um pino - monodirecional - fornecimento e colocação</v>
          </cell>
          <cell r="C4784" t="str">
            <v>un</v>
          </cell>
          <cell r="D4784" t="str">
            <v>DNIT 100/2009-ES</v>
          </cell>
        </row>
        <row r="4785">
          <cell r="A4785">
            <v>5213393</v>
          </cell>
          <cell r="B4785" t="str">
            <v>Tacha refletiva metálica com dois pinos - monodirecional - fornecimento e colocação</v>
          </cell>
          <cell r="C4785" t="str">
            <v>un</v>
          </cell>
          <cell r="D4785" t="str">
            <v>DNIT 100/2009-ES</v>
          </cell>
        </row>
        <row r="4786">
          <cell r="A4786">
            <v>5213394</v>
          </cell>
          <cell r="B4786" t="str">
            <v>Tacha refletiva metálica com um pino - bidirecional - fornecimento e colocação</v>
          </cell>
          <cell r="C4786" t="str">
            <v>un</v>
          </cell>
          <cell r="D4786" t="str">
            <v>DNIT 100/2009-ES</v>
          </cell>
        </row>
        <row r="4787">
          <cell r="A4787">
            <v>5213395</v>
          </cell>
          <cell r="B4787" t="str">
            <v>Tacha refletiva metálica com dois pinos - bidirecional - fornecimento e colocação</v>
          </cell>
          <cell r="C4787" t="str">
            <v>un</v>
          </cell>
          <cell r="D4787" t="str">
            <v>DNIT 100/2009-ES</v>
          </cell>
        </row>
        <row r="4788">
          <cell r="A4788">
            <v>5213400</v>
          </cell>
          <cell r="B4788" t="str">
            <v>Pintura de faixa - tinta base acrílica - espessura de 0,4 mm</v>
          </cell>
          <cell r="C4788" t="str">
            <v>m²</v>
          </cell>
          <cell r="D4788" t="str">
            <v>DNIT 100/2009-ES</v>
          </cell>
        </row>
        <row r="4789">
          <cell r="A4789">
            <v>5213401</v>
          </cell>
          <cell r="B4789" t="str">
            <v>Pintura de faixa - tinta base acrílica - espessura de 0,6 mm</v>
          </cell>
          <cell r="C4789" t="str">
            <v>m²</v>
          </cell>
          <cell r="D4789" t="str">
            <v>DNIT 100/2009-ES</v>
          </cell>
        </row>
        <row r="4790">
          <cell r="A4790">
            <v>5213402</v>
          </cell>
          <cell r="B4790" t="str">
            <v>Pintura de faixa - tinta base acrílica emulsionada em água - espessura de 0,4 mm</v>
          </cell>
          <cell r="C4790" t="str">
            <v>m²</v>
          </cell>
          <cell r="D4790" t="str">
            <v>DNIT 100/2009-ES</v>
          </cell>
        </row>
        <row r="4791">
          <cell r="A4791">
            <v>5213403</v>
          </cell>
          <cell r="B4791" t="str">
            <v>Pintura de faixa - tinta base acrílica emulsionada em água - espessura de 0,5 mm</v>
          </cell>
          <cell r="C4791" t="str">
            <v>m²</v>
          </cell>
          <cell r="D4791" t="str">
            <v>DNIT 100/2009-ES</v>
          </cell>
        </row>
        <row r="4792">
          <cell r="A4792">
            <v>5213404</v>
          </cell>
          <cell r="B4792" t="str">
            <v>Pintura de setas e zebrados - tinta base acrílica - espessura de 0,4 mm</v>
          </cell>
          <cell r="C4792" t="str">
            <v>m²</v>
          </cell>
          <cell r="D4792" t="str">
            <v>DNIT 100/2009-ES</v>
          </cell>
        </row>
        <row r="4793">
          <cell r="A4793">
            <v>5213405</v>
          </cell>
          <cell r="B4793" t="str">
            <v>Pintura de setas e zebrados - tinta base acrílica - espessura de 0,6 mm</v>
          </cell>
          <cell r="C4793" t="str">
            <v>m²</v>
          </cell>
          <cell r="D4793" t="str">
            <v>DNIT 100/2009-ES</v>
          </cell>
        </row>
        <row r="4794">
          <cell r="A4794">
            <v>5213406</v>
          </cell>
          <cell r="B4794" t="str">
            <v>Pintura de setas e zebrados - tinta base acrílica emulsionada em água - espessura de 0,4 mm</v>
          </cell>
          <cell r="C4794" t="str">
            <v>m²</v>
          </cell>
          <cell r="D4794" t="str">
            <v>DNIT 100/2009-ES</v>
          </cell>
        </row>
        <row r="4795">
          <cell r="A4795">
            <v>5213407</v>
          </cell>
          <cell r="B4795" t="str">
            <v>Pintura de setas e zebrados - tinta base acrílica emulsionada em água - espessura de 0,5 mm</v>
          </cell>
          <cell r="C4795" t="str">
            <v>m²</v>
          </cell>
          <cell r="D4795" t="str">
            <v>DNIT 100/2009-ES</v>
          </cell>
        </row>
        <row r="4796">
          <cell r="A4796">
            <v>5213408</v>
          </cell>
          <cell r="B4796" t="str">
            <v>Pintura de faixa - termoplástico por aspersão - espessura de 1,5 mm</v>
          </cell>
          <cell r="C4796" t="str">
            <v>m²</v>
          </cell>
          <cell r="D4796" t="str">
            <v>DNIT 100/2009-ES</v>
          </cell>
        </row>
        <row r="4797">
          <cell r="A4797">
            <v>5213409</v>
          </cell>
          <cell r="B4797" t="str">
            <v>Pintura de setas e zebrados - termoplástico por extrusão - espessura de 3,0 mm</v>
          </cell>
          <cell r="C4797" t="str">
            <v>m²</v>
          </cell>
          <cell r="D4797" t="str">
            <v>DNIT 100/2009-ES</v>
          </cell>
        </row>
        <row r="4798">
          <cell r="A4798">
            <v>5213410</v>
          </cell>
          <cell r="B4798" t="str">
            <v>Pintura de faixa - termoplástico em alto relevo tipo I - relevo duplo - base</v>
          </cell>
          <cell r="C4798" t="str">
            <v>m²</v>
          </cell>
          <cell r="D4798" t="str">
            <v>DNIT 100/2009-ES</v>
          </cell>
        </row>
        <row r="4799">
          <cell r="A4799">
            <v>5213411</v>
          </cell>
          <cell r="B4799" t="str">
            <v>Pintura de faixa - plástico a frio bicomponente à base de resinas metacrílicas - alto relevo</v>
          </cell>
          <cell r="C4799" t="str">
            <v>m²</v>
          </cell>
          <cell r="D4799" t="str">
            <v>DNIT 100/2009-ES</v>
          </cell>
        </row>
        <row r="4800">
          <cell r="A4800">
            <v>5213412</v>
          </cell>
          <cell r="B4800" t="str">
            <v>Pintura de faixa - plástico a frio bicomponente à base de resinas metacrílicas - estrutura</v>
          </cell>
          <cell r="C4800" t="str">
            <v>m²</v>
          </cell>
          <cell r="D4800" t="str">
            <v>DNIT 100/2009-ES</v>
          </cell>
        </row>
        <row r="4801">
          <cell r="A4801">
            <v>5213413</v>
          </cell>
          <cell r="B4801" t="str">
            <v>Pintura de faixa - plástico a frio tricomponente à base de resinas metacrílicas - espessura de 0,6 mm - aspersão</v>
          </cell>
          <cell r="C4801" t="str">
            <v>m²</v>
          </cell>
          <cell r="D4801" t="str">
            <v>DNIT 100/2009-ES</v>
          </cell>
        </row>
        <row r="4802">
          <cell r="A4802">
            <v>5213414</v>
          </cell>
          <cell r="B4802" t="str">
            <v>Confecção de placa em aço nº 16 galvanizado, com película retrorrefletiva tipo I + SI</v>
          </cell>
          <cell r="C4802" t="str">
            <v>m²</v>
          </cell>
          <cell r="D4802" t="str">
            <v>DNIT 101/2009-ES</v>
          </cell>
        </row>
        <row r="4803">
          <cell r="A4803">
            <v>5213415</v>
          </cell>
          <cell r="B4803" t="str">
            <v>Confecção de placa em aço nº 16 galvanizado, com película retrorrefletiva tipo III + SI</v>
          </cell>
          <cell r="C4803" t="str">
            <v>m²</v>
          </cell>
          <cell r="D4803" t="str">
            <v>DNIT 101/2009-ES</v>
          </cell>
        </row>
        <row r="4804">
          <cell r="A4804">
            <v>5213416</v>
          </cell>
          <cell r="B4804" t="str">
            <v>Confecção de placa em aço nº 16 galvanizado, com película tipo I + I</v>
          </cell>
          <cell r="C4804" t="str">
            <v>m²</v>
          </cell>
          <cell r="D4804" t="str">
            <v>DNIT 101/2009-ES</v>
          </cell>
        </row>
        <row r="4805">
          <cell r="A4805">
            <v>5213417</v>
          </cell>
          <cell r="B4805" t="str">
            <v>Confecção de placa em aço nº 16 galvanizado, com película retrorrefletiva tipo I + III</v>
          </cell>
          <cell r="C4805" t="str">
            <v>m²</v>
          </cell>
          <cell r="D4805" t="str">
            <v>DNIT 101/2009-ES</v>
          </cell>
        </row>
        <row r="4806">
          <cell r="A4806">
            <v>5213418</v>
          </cell>
          <cell r="B4806" t="str">
            <v>Confecção de placa em aço nº 16 galvanizado, com película retrorrefletiva tipo III + III</v>
          </cell>
          <cell r="C4806" t="str">
            <v>m²</v>
          </cell>
          <cell r="D4806" t="str">
            <v>DNIT 101/2009-ES</v>
          </cell>
        </row>
        <row r="4807">
          <cell r="A4807">
            <v>5213419</v>
          </cell>
          <cell r="B4807" t="str">
            <v>Confecção de placa em aço nº 16 galvanizado, com película tipo I + X</v>
          </cell>
          <cell r="C4807" t="str">
            <v>m²</v>
          </cell>
          <cell r="D4807" t="str">
            <v>DNIT 101/2009-ES</v>
          </cell>
        </row>
        <row r="4808">
          <cell r="A4808">
            <v>5213420</v>
          </cell>
          <cell r="B4808" t="str">
            <v>Confecção de placa em aço nº 16 galvanizado, com película retrorrefletiva tipo III + X</v>
          </cell>
          <cell r="C4808" t="str">
            <v>m²</v>
          </cell>
          <cell r="D4808" t="str">
            <v>DNIT 101/2009-ES</v>
          </cell>
        </row>
        <row r="4809">
          <cell r="A4809">
            <v>5213421</v>
          </cell>
          <cell r="B4809" t="str">
            <v>Confecção de placa em aço nº 16 galvanizado, com película tipo I + IV</v>
          </cell>
          <cell r="C4809" t="str">
            <v>m²</v>
          </cell>
          <cell r="D4809" t="str">
            <v>DNIT 101/2009-ES</v>
          </cell>
        </row>
        <row r="4810">
          <cell r="A4810">
            <v>5213422</v>
          </cell>
          <cell r="B4810" t="str">
            <v>Confecção de placa modulada em aço nº 18, galvanizado, com película retrorrefletiva tipo I + I</v>
          </cell>
          <cell r="C4810" t="str">
            <v>m²</v>
          </cell>
          <cell r="D4810" t="str">
            <v>DNIT 101/2009-ES</v>
          </cell>
        </row>
        <row r="4811">
          <cell r="A4811">
            <v>5213423</v>
          </cell>
          <cell r="B4811" t="str">
            <v>Confecção de placa modulada em aço nº 18, galvanizado, com película retrorrefletiva tipo I + III</v>
          </cell>
          <cell r="C4811" t="str">
            <v>m²</v>
          </cell>
          <cell r="D4811" t="str">
            <v>DNIT 101/2009-ES</v>
          </cell>
        </row>
        <row r="4812">
          <cell r="A4812">
            <v>5213424</v>
          </cell>
          <cell r="B4812" t="str">
            <v>Confecção de placa modulada em aço nº 18, galvanizado, com película retrorrefletiva tipo III + III</v>
          </cell>
          <cell r="C4812" t="str">
            <v>m²</v>
          </cell>
          <cell r="D4812" t="str">
            <v>DNIT 101/2009-ES</v>
          </cell>
        </row>
        <row r="4813">
          <cell r="A4813">
            <v>5213425</v>
          </cell>
          <cell r="B4813" t="str">
            <v>Confecção de placa em alumínio composto de 3 mm, modulada, aérea, com película retrorrefletiva tipo I + III</v>
          </cell>
          <cell r="C4813" t="str">
            <v>m²</v>
          </cell>
          <cell r="D4813" t="str">
            <v>DNIT 101/2009-ES</v>
          </cell>
        </row>
        <row r="4814">
          <cell r="A4814">
            <v>5213426</v>
          </cell>
          <cell r="B4814" t="str">
            <v>Confecção de placa em alumínio composto de 3 mm, modulada, aérea, com película petrorrefletiva tipo III + III</v>
          </cell>
          <cell r="C4814" t="str">
            <v>m²</v>
          </cell>
          <cell r="D4814" t="str">
            <v>DNIT 101/2009-ES</v>
          </cell>
        </row>
        <row r="4815">
          <cell r="A4815">
            <v>5213427</v>
          </cell>
          <cell r="B4815" t="str">
            <v>Confecção de placa em alumínio composto de 3 mm, modulada, aérea, com película retrorrefletiva tipo III + X</v>
          </cell>
          <cell r="C4815" t="str">
            <v>m²</v>
          </cell>
          <cell r="D4815" t="str">
            <v>DNIT 101/2009-ES</v>
          </cell>
        </row>
        <row r="4816">
          <cell r="A4816">
            <v>5213428</v>
          </cell>
          <cell r="B4816" t="str">
            <v>Confecção de placa em chapa de poliester reforçada com fibra de vidro com película retrorrefletiva tipo I + SI</v>
          </cell>
          <cell r="C4816" t="str">
            <v>m²</v>
          </cell>
          <cell r="D4816" t="str">
            <v>DNIT 101/2009-ES</v>
          </cell>
        </row>
        <row r="4817">
          <cell r="A4817">
            <v>5213429</v>
          </cell>
          <cell r="B4817" t="str">
            <v>Confecção de placa em chapa de poliester reforçada com fibra de vidro com película retrorrefletiva tipo III + SI</v>
          </cell>
          <cell r="C4817" t="str">
            <v>m²</v>
          </cell>
          <cell r="D4817" t="str">
            <v>DNIT 101/2009-ES</v>
          </cell>
        </row>
        <row r="4818">
          <cell r="A4818">
            <v>5213430</v>
          </cell>
          <cell r="B4818" t="str">
            <v>Confecção de placa em chapa de poliester reforçada com fibra de vidro com película retrorrefletiva tipo I + I</v>
          </cell>
          <cell r="C4818" t="str">
            <v>m²</v>
          </cell>
          <cell r="D4818" t="str">
            <v>DNIT 101/2009-ES</v>
          </cell>
        </row>
        <row r="4819">
          <cell r="A4819">
            <v>5213431</v>
          </cell>
          <cell r="B4819" t="str">
            <v>Confecção de placa em chapa de poliester reforçada com fibra de vidro com película retrorrefletiva tipo I + III</v>
          </cell>
          <cell r="C4819" t="str">
            <v>m²</v>
          </cell>
          <cell r="D4819" t="str">
            <v>DNIT 101/2009-ES</v>
          </cell>
        </row>
        <row r="4820">
          <cell r="A4820">
            <v>5213432</v>
          </cell>
          <cell r="B4820" t="str">
            <v>Confecção de placa em chapa de poliester reforçada com fibra de vidro com película retrorrefletiva tipo III + III</v>
          </cell>
          <cell r="C4820" t="str">
            <v>m²</v>
          </cell>
          <cell r="D4820" t="str">
            <v>DNIT 101/2009-ES</v>
          </cell>
        </row>
        <row r="4821">
          <cell r="A4821">
            <v>5213433</v>
          </cell>
          <cell r="B4821" t="str">
            <v>Confecção de placa em chapa de poliester reforçada com fibra de vidro com película retrorrefletiva tipo I + IV</v>
          </cell>
          <cell r="C4821" t="str">
            <v>m²</v>
          </cell>
          <cell r="D4821" t="str">
            <v>DNIT 101/2009-ES</v>
          </cell>
        </row>
        <row r="4822">
          <cell r="A4822">
            <v>5213434</v>
          </cell>
          <cell r="B4822" t="str">
            <v>Confecção de placa em aluminio, espessura de 1,5 mm, modulada, aérea, com película retrorrefletiva tipo I + III</v>
          </cell>
          <cell r="C4822" t="str">
            <v>m²</v>
          </cell>
          <cell r="D4822" t="str">
            <v>DNIT 101/2009-ES</v>
          </cell>
        </row>
        <row r="4823">
          <cell r="A4823">
            <v>5213435</v>
          </cell>
          <cell r="B4823" t="str">
            <v>Confecção de placa em aluminio, espessura de 1,5 mm, modulada, aérea, com película retrorrefletiva tipo III + III</v>
          </cell>
          <cell r="C4823" t="str">
            <v>m²</v>
          </cell>
          <cell r="D4823" t="str">
            <v>DNIT 101/2009-ES</v>
          </cell>
        </row>
        <row r="4824">
          <cell r="A4824">
            <v>5213436</v>
          </cell>
          <cell r="B4824" t="str">
            <v>Confecção de placa em aluminio, espessura de 1,5 mm, modulada, aérea, com película retrorrefletiva tipo III + X</v>
          </cell>
          <cell r="C4824" t="str">
            <v>m²</v>
          </cell>
          <cell r="D4824" t="str">
            <v>DNIT 101/2009-ES</v>
          </cell>
        </row>
        <row r="4825">
          <cell r="A4825">
            <v>5213437</v>
          </cell>
          <cell r="B4825" t="str">
            <v>Confecção de placa modulada em chapa de poliester reforçada com fibra de vidro, aérea, com película retrorrefletiva tipo I + III</v>
          </cell>
          <cell r="C4825" t="str">
            <v>m²</v>
          </cell>
          <cell r="D4825" t="str">
            <v>DNIT 101/2009-ES</v>
          </cell>
        </row>
        <row r="4826">
          <cell r="A4826">
            <v>5213438</v>
          </cell>
          <cell r="B4826" t="str">
            <v>Confecção de placa modulada em chapa de poliester reforçada com fibra de vidro, aérea, com película retrorrefletiva tipo III + III</v>
          </cell>
          <cell r="C4826" t="str">
            <v>m²</v>
          </cell>
          <cell r="D4826" t="str">
            <v>DNIT 101/2009-ES</v>
          </cell>
        </row>
        <row r="4827">
          <cell r="A4827">
            <v>5213439</v>
          </cell>
          <cell r="B4827" t="str">
            <v>Confecção de placa modulada em chapa de poliester reforçada com fibra de vidro, aérea, com película retrorrefletiva tipo III + X</v>
          </cell>
          <cell r="C4827" t="str">
            <v>m²</v>
          </cell>
          <cell r="D4827" t="str">
            <v>DNIT 101/2009-ES</v>
          </cell>
        </row>
        <row r="4828">
          <cell r="A4828">
            <v>5213440</v>
          </cell>
          <cell r="B4828" t="str">
            <v>Fornecimento e implantação de placa de regulamentação em aço D = 0,60 m - película retrorrefletiva tipo I e SI</v>
          </cell>
          <cell r="C4828" t="str">
            <v>un</v>
          </cell>
          <cell r="D4828" t="str">
            <v>DNIT 101/2009-ES</v>
          </cell>
        </row>
        <row r="4829">
          <cell r="A4829">
            <v>5213441</v>
          </cell>
          <cell r="B4829" t="str">
            <v>Fornecimento e implantação de placa de regulamentação em aço D = 0,80 m - película retrorrefletiva tipo I e SI</v>
          </cell>
          <cell r="C4829" t="str">
            <v>un</v>
          </cell>
          <cell r="D4829" t="str">
            <v>DNIT 101/2009-ES</v>
          </cell>
        </row>
        <row r="4830">
          <cell r="A4830">
            <v>5213442</v>
          </cell>
          <cell r="B4830" t="str">
            <v>Fornecimento e implantação de placa de regulamentação em aço D = 1,00 m - película retrorrefletiva tipo I e SI</v>
          </cell>
          <cell r="C4830" t="str">
            <v>un</v>
          </cell>
          <cell r="D4830" t="str">
            <v>DNIT 101/2009-ES</v>
          </cell>
        </row>
        <row r="4831">
          <cell r="A4831">
            <v>5213443</v>
          </cell>
          <cell r="B4831" t="str">
            <v>Fornecimento e implantação de placa de regulamentação em aço D = 1,20 m - película retrorrefletiva tipo III e SI</v>
          </cell>
          <cell r="C4831" t="str">
            <v>un</v>
          </cell>
          <cell r="D4831" t="str">
            <v>DNIT 101/2009-ES</v>
          </cell>
        </row>
        <row r="4832">
          <cell r="A4832">
            <v>5213444</v>
          </cell>
          <cell r="B4832" t="str">
            <v>Fornecimento e implantação de placa de regulamentação em aço, R1 lado 0,248 m - película retrorrefletiva tipo I e SI</v>
          </cell>
          <cell r="C4832" t="str">
            <v>un</v>
          </cell>
          <cell r="D4832" t="str">
            <v>DNIT 101/2009-ES</v>
          </cell>
        </row>
        <row r="4833">
          <cell r="A4833">
            <v>5213445</v>
          </cell>
          <cell r="B4833" t="str">
            <v>Fornecimento e implantação de placa de regulamentação em aço, R1 lado 0,331 m - película retrorrefletiva tipo I e SI</v>
          </cell>
          <cell r="C4833" t="str">
            <v>un</v>
          </cell>
          <cell r="D4833" t="str">
            <v>DNIT 101/2009-ES</v>
          </cell>
        </row>
        <row r="4834">
          <cell r="A4834">
            <v>5213446</v>
          </cell>
          <cell r="B4834" t="str">
            <v>Fornecimento e implantação de placa de regulamentação em aço, R1 lado 0,414 m - película retrorrefletiva tipo I e SI</v>
          </cell>
          <cell r="C4834" t="str">
            <v>un</v>
          </cell>
          <cell r="D4834" t="str">
            <v>DNIT 101/2009-ES</v>
          </cell>
        </row>
        <row r="4835">
          <cell r="A4835">
            <v>5213447</v>
          </cell>
          <cell r="B4835" t="str">
            <v>Fornecimento e implantação de placa de regulamentação em aço, R1 lado 0,497 m - película retrorrefletiva tipo III e SI</v>
          </cell>
          <cell r="C4835" t="str">
            <v>un</v>
          </cell>
          <cell r="D4835" t="str">
            <v>DNIT 101/2009-ES</v>
          </cell>
        </row>
        <row r="4836">
          <cell r="A4836">
            <v>5213448</v>
          </cell>
          <cell r="B4836" t="str">
            <v>Fornecimento e implantação de placa de regulamentação em aço, R2 lado 0,60 m - película retrorrefletiva tipo I e SI</v>
          </cell>
          <cell r="C4836" t="str">
            <v>un</v>
          </cell>
          <cell r="D4836" t="str">
            <v>DNIT 101/2009-ES</v>
          </cell>
        </row>
        <row r="4837">
          <cell r="A4837">
            <v>5213449</v>
          </cell>
          <cell r="B4837" t="str">
            <v>Fornecimento e implantação de placa de regulamentação em aço, R2 lado 0,80 m - película retrorrefletiva tipo I e SI</v>
          </cell>
          <cell r="C4837" t="str">
            <v>un</v>
          </cell>
          <cell r="D4837" t="str">
            <v>DNIT 101/2009-ES</v>
          </cell>
        </row>
        <row r="4838">
          <cell r="A4838">
            <v>5213450</v>
          </cell>
          <cell r="B4838" t="str">
            <v>Fornecimento e implantação de placa de regulamentação em aço, R2 lado 1,00 m - película retrorrefletiva tipo I e SI</v>
          </cell>
          <cell r="C4838" t="str">
            <v>un</v>
          </cell>
          <cell r="D4838" t="str">
            <v>DNIT 101/2009-ES</v>
          </cell>
        </row>
        <row r="4839">
          <cell r="A4839">
            <v>5213451</v>
          </cell>
          <cell r="B4839" t="str">
            <v>Fornecimento e implantação de placa de regulamentação em aço, R2 lado 1,20 m - película retrorrefletiva tipo III e SI</v>
          </cell>
          <cell r="C4839" t="str">
            <v>un</v>
          </cell>
          <cell r="D4839" t="str">
            <v>DNIT 101/2009-ES</v>
          </cell>
        </row>
        <row r="4840">
          <cell r="A4840">
            <v>5213452</v>
          </cell>
          <cell r="B4840" t="str">
            <v>Fornecimento e implantação de placa de regulamentação em fibra, D = 0,60 m - película retrorrefletiva tipo I e SI</v>
          </cell>
          <cell r="C4840" t="str">
            <v>un</v>
          </cell>
          <cell r="D4840" t="str">
            <v>DNIT 101/2009-ES</v>
          </cell>
        </row>
        <row r="4841">
          <cell r="A4841">
            <v>5213453</v>
          </cell>
          <cell r="B4841" t="str">
            <v>Fornecimento e implantação de placa de regulamentação em fibra, D = 0,80 m - película retrorrefletiva tipo I e SI</v>
          </cell>
          <cell r="C4841" t="str">
            <v>un</v>
          </cell>
          <cell r="D4841" t="str">
            <v>DNIT 101/2009-ES</v>
          </cell>
        </row>
        <row r="4842">
          <cell r="A4842">
            <v>5213454</v>
          </cell>
          <cell r="B4842" t="str">
            <v>Fornecimento e implantação de placa de regulamentação em fibra, D = 1,00 m - película retrorrefletiva tipo I e SI</v>
          </cell>
          <cell r="C4842" t="str">
            <v>un</v>
          </cell>
          <cell r="D4842" t="str">
            <v>DNIT 101/2009-ES</v>
          </cell>
        </row>
        <row r="4843">
          <cell r="A4843">
            <v>5213455</v>
          </cell>
          <cell r="B4843" t="str">
            <v>Fornecimento e implantação de placa de regulamentação em fibra, D = 1,20 m - película retrorrefletiva tipo III e SI</v>
          </cell>
          <cell r="C4843" t="str">
            <v>un</v>
          </cell>
          <cell r="D4843" t="str">
            <v>DNIT 101/2009-ES</v>
          </cell>
        </row>
        <row r="4844">
          <cell r="A4844">
            <v>5213456</v>
          </cell>
          <cell r="B4844" t="str">
            <v>Fornecimento e implantação de placa de regulamentação em fibra, R1 lado 0,248 m - película retrorrefletiva tipo I e SI</v>
          </cell>
          <cell r="C4844" t="str">
            <v>un</v>
          </cell>
          <cell r="D4844" t="str">
            <v>DNIT 101/2009-ES</v>
          </cell>
        </row>
        <row r="4845">
          <cell r="A4845">
            <v>5213457</v>
          </cell>
          <cell r="B4845" t="str">
            <v>Fornecimento e implantação de placa de regulamentação em fibra, R1 lado 0,331 m - película retrorrefletiva tipo I e SI</v>
          </cell>
          <cell r="C4845" t="str">
            <v>un</v>
          </cell>
          <cell r="D4845" t="str">
            <v>DNIT 101/2009-ES</v>
          </cell>
        </row>
        <row r="4846">
          <cell r="A4846">
            <v>5213458</v>
          </cell>
          <cell r="B4846" t="str">
            <v>Fornecimento e implantação de placa de regulamentação em fibra, R1 lado 0,414 m - película retrorrefletiva tipo I e SI</v>
          </cell>
          <cell r="C4846" t="str">
            <v>un</v>
          </cell>
          <cell r="D4846" t="str">
            <v>DNIT 101/2009-ES</v>
          </cell>
        </row>
        <row r="4847">
          <cell r="A4847">
            <v>5213459</v>
          </cell>
          <cell r="B4847" t="str">
            <v>Fornecimento e implantação de placa de regulamentação em fibra, R1 lado 0,497 m - película retrorrefletiva tipo III e SI</v>
          </cell>
          <cell r="C4847" t="str">
            <v>un</v>
          </cell>
          <cell r="D4847" t="str">
            <v>DNIT 101/2009-ES</v>
          </cell>
        </row>
        <row r="4848">
          <cell r="A4848">
            <v>5213460</v>
          </cell>
          <cell r="B4848" t="str">
            <v>Fornecimento e implantação de placa de regulamentação em fibra, R2 lado 0,60 m - película retrorrefletiva tipo I e SI</v>
          </cell>
          <cell r="C4848" t="str">
            <v>un</v>
          </cell>
          <cell r="D4848" t="str">
            <v>DNIT 101/2009-ES</v>
          </cell>
        </row>
        <row r="4849">
          <cell r="A4849">
            <v>5213461</v>
          </cell>
          <cell r="B4849" t="str">
            <v>Fornecimento e implantação de placa de regulamentação em fibra, R2 lado 0,80 m - película retrorrefletiva tipo I e SI</v>
          </cell>
          <cell r="C4849" t="str">
            <v>un</v>
          </cell>
          <cell r="D4849" t="str">
            <v>DNIT 101/2009-ES</v>
          </cell>
        </row>
        <row r="4850">
          <cell r="A4850">
            <v>5213462</v>
          </cell>
          <cell r="B4850" t="str">
            <v>Fornecimento e implantação de placa de regulamentação em fibra, R2 lado 1,00 m - película retrorrefletiva tipo I e SI</v>
          </cell>
          <cell r="C4850" t="str">
            <v>un</v>
          </cell>
          <cell r="D4850" t="str">
            <v>DNIT 101/2009-ES</v>
          </cell>
        </row>
        <row r="4851">
          <cell r="A4851">
            <v>5213463</v>
          </cell>
          <cell r="B4851" t="str">
            <v>Fornecimento e implantação de placa de regulamentação em fibra, R2 lado 1,20 m - película retrorrefletiva tipo I e SI</v>
          </cell>
          <cell r="C4851" t="str">
            <v>un</v>
          </cell>
          <cell r="D4851" t="str">
            <v>DNIT 101/2009-ES</v>
          </cell>
        </row>
        <row r="4852">
          <cell r="A4852">
            <v>5213464</v>
          </cell>
          <cell r="B4852" t="str">
            <v>Fornecimento e implantação de placa de advertência em aço, lado de 0,60 m - película retrorrefletiva tipo I e SI</v>
          </cell>
          <cell r="C4852" t="str">
            <v>un</v>
          </cell>
          <cell r="D4852" t="str">
            <v>DNIT 101/2009-ES</v>
          </cell>
        </row>
        <row r="4853">
          <cell r="A4853">
            <v>5213465</v>
          </cell>
          <cell r="B4853" t="str">
            <v>Fornecimento e implantação de placa de advertência em aço, lado de 0,80 m - película retrorrefletiva tipo I e SI</v>
          </cell>
          <cell r="C4853" t="str">
            <v>un</v>
          </cell>
          <cell r="D4853" t="str">
            <v>DNIT 101/2009-ES</v>
          </cell>
        </row>
        <row r="4854">
          <cell r="A4854">
            <v>5213466</v>
          </cell>
          <cell r="B4854" t="str">
            <v>Fornecimento e implantação de placa de advertência em aço, lado de 1,00 m - película retrorrefletiva tipo I e SI</v>
          </cell>
          <cell r="C4854" t="str">
            <v>un</v>
          </cell>
          <cell r="D4854" t="str">
            <v>DNIT 101/2009-ES</v>
          </cell>
        </row>
        <row r="4855">
          <cell r="A4855">
            <v>5213467</v>
          </cell>
          <cell r="B4855" t="str">
            <v>Fornecimento e implantação de placa de advertência em aço, lado de 1,20 m - película retrorrefletiva tipo III e SI</v>
          </cell>
          <cell r="C4855" t="str">
            <v>un</v>
          </cell>
          <cell r="D4855" t="str">
            <v>DNIT 101/2009-ES</v>
          </cell>
        </row>
        <row r="4856">
          <cell r="A4856">
            <v>5213468</v>
          </cell>
          <cell r="B4856" t="str">
            <v>Fornecimento e implantação de placa de advertência em fibra, lado de 0,60 m - película retrorrefletiva tipo I e SI</v>
          </cell>
          <cell r="C4856" t="str">
            <v>un</v>
          </cell>
          <cell r="D4856" t="str">
            <v>DNIT 101/2009-ES</v>
          </cell>
        </row>
        <row r="4857">
          <cell r="A4857">
            <v>5213469</v>
          </cell>
          <cell r="B4857" t="str">
            <v>Fornecimento e implantação de placa de advertência em fibra, lado de 0,80 m - película retrorrefletiva tipo I e SI</v>
          </cell>
          <cell r="C4857" t="str">
            <v>un</v>
          </cell>
          <cell r="D4857" t="str">
            <v>DNIT 101/2009-ES</v>
          </cell>
        </row>
        <row r="4858">
          <cell r="A4858">
            <v>5213470</v>
          </cell>
          <cell r="B4858" t="str">
            <v>Fornecimento e implantação de placa de advertência em fibra, lado de 1,00 m - película retrorrefletiva tipo I e SI</v>
          </cell>
          <cell r="C4858" t="str">
            <v>un</v>
          </cell>
          <cell r="D4858" t="str">
            <v>DNIT 101/2009-ES</v>
          </cell>
        </row>
        <row r="4859">
          <cell r="A4859">
            <v>5213471</v>
          </cell>
          <cell r="B4859" t="str">
            <v>Fornecimento e implantação de placa de advertência em fibra, lado de 1,20 m - película retrorrefletiva tipo III e SI</v>
          </cell>
          <cell r="C4859" t="str">
            <v>un</v>
          </cell>
          <cell r="D4859" t="str">
            <v>DNIT 101/2009-ES</v>
          </cell>
        </row>
        <row r="4860">
          <cell r="A4860">
            <v>5213472</v>
          </cell>
          <cell r="B4860" t="str">
            <v>Fornecimento e implantação de placa de marco quilométrico em aço - 0,60 x 0,865 m - película retrorrefletiva tipo I + I</v>
          </cell>
          <cell r="C4860" t="str">
            <v>un</v>
          </cell>
          <cell r="D4860" t="str">
            <v>DNIT 101/2009-ES</v>
          </cell>
        </row>
        <row r="4861">
          <cell r="A4861">
            <v>5213473</v>
          </cell>
          <cell r="B4861" t="str">
            <v>Fornecimento e implantação de placa de marco quilométrico em aço - 0,70 x 1,00 m - película retrorrefletiva tipo I + III</v>
          </cell>
          <cell r="C4861" t="str">
            <v>un</v>
          </cell>
          <cell r="D4861" t="str">
            <v>DNIT 101/2009-ES</v>
          </cell>
        </row>
        <row r="4862">
          <cell r="A4862">
            <v>5213474</v>
          </cell>
          <cell r="B4862" t="str">
            <v>Fornecimento e implantação de placa de marco quilométrico em fibra - 0,60 x 0,865 m - película retrorrefletiva tipo I + I</v>
          </cell>
          <cell r="C4862" t="str">
            <v>un</v>
          </cell>
          <cell r="D4862" t="str">
            <v>DNIT 101/2009-ES</v>
          </cell>
        </row>
        <row r="4863">
          <cell r="A4863">
            <v>5213475</v>
          </cell>
          <cell r="B4863" t="str">
            <v>Fornecimento e implantação de placa de marco quilométrico em fibra - 0,70 x 1,00 m - película retrorrefletiva tipo I + III</v>
          </cell>
          <cell r="C4863" t="str">
            <v>un</v>
          </cell>
          <cell r="D4863" t="str">
            <v>DNIT 101/2009-ES</v>
          </cell>
        </row>
        <row r="4864">
          <cell r="A4864">
            <v>5213476</v>
          </cell>
          <cell r="B4864" t="str">
            <v>Fornecimento e implantação de placa delineador em aço - 0,50 x 0,60 m - película retrorrefletiva tipo I + IV</v>
          </cell>
          <cell r="C4864" t="str">
            <v>un</v>
          </cell>
          <cell r="D4864" t="str">
            <v>DNIT 101/2009-ES</v>
          </cell>
        </row>
        <row r="4865">
          <cell r="A4865">
            <v>5213477</v>
          </cell>
          <cell r="B4865" t="str">
            <v>Fornecimento e implantação de placa delineador em aço - 0,30 x 0,90 m - película retrorrefletiva tipo I + IV</v>
          </cell>
          <cell r="C4865" t="str">
            <v>un</v>
          </cell>
          <cell r="D4865" t="str">
            <v>DNIT 101/2009-ES</v>
          </cell>
        </row>
        <row r="4866">
          <cell r="A4866">
            <v>5213478</v>
          </cell>
          <cell r="B4866" t="str">
            <v>Fornecimento e implantação de placa delineador em fibra - 0,50 x 0,60 m - película retrorrefletiva tipo I + IV</v>
          </cell>
          <cell r="C4866" t="str">
            <v>un</v>
          </cell>
          <cell r="D4866" t="str">
            <v>DNIT 101/2009-ES</v>
          </cell>
        </row>
        <row r="4867">
          <cell r="A4867">
            <v>5213479</v>
          </cell>
          <cell r="B4867" t="str">
            <v>Fornecimento e implantação de placa delineador em fibra - 0,30 x 0,90 m - película retrorrefletiva tipo I + IV</v>
          </cell>
          <cell r="C4867" t="str">
            <v>un</v>
          </cell>
          <cell r="D4867" t="str">
            <v>DNIT 101/2009-ES</v>
          </cell>
        </row>
        <row r="4868">
          <cell r="A4868">
            <v>5213480</v>
          </cell>
          <cell r="B4868" t="str">
            <v>Fornecimento e implantação de placa em fibra, modulada, aérea - película retrorrefletiva tipo I + III</v>
          </cell>
          <cell r="C4868" t="str">
            <v>m²</v>
          </cell>
          <cell r="D4868" t="str">
            <v>DNIT 101/2009-ES</v>
          </cell>
        </row>
        <row r="4869">
          <cell r="A4869">
            <v>5213481</v>
          </cell>
          <cell r="B4869" t="str">
            <v>Fornecimento e implantação de placa em fibra, modulada, aérea - película retrorrefletiva tipo III + III</v>
          </cell>
          <cell r="C4869" t="str">
            <v>m²</v>
          </cell>
          <cell r="D4869" t="str">
            <v>DNIT 101/2009-ES</v>
          </cell>
        </row>
        <row r="4870">
          <cell r="A4870">
            <v>5213482</v>
          </cell>
          <cell r="B4870" t="str">
            <v>Fornecimento e implantação de placa em fibra, modulada, aérea - película retrorrefletiva tipo III + X</v>
          </cell>
          <cell r="C4870" t="str">
            <v>m²</v>
          </cell>
          <cell r="D4870" t="str">
            <v>DNIT 101/2009-ES</v>
          </cell>
        </row>
        <row r="4871">
          <cell r="A4871">
            <v>5213483</v>
          </cell>
          <cell r="B4871" t="str">
            <v>Fornecimento e implantação de placa em alumínio, espessura de 1,5 mm, modulada, aérea - película retrorrefletiva tipo I + III</v>
          </cell>
          <cell r="C4871" t="str">
            <v>m²</v>
          </cell>
          <cell r="D4871" t="str">
            <v>DNIT 101/2009-ES</v>
          </cell>
        </row>
        <row r="4872">
          <cell r="A4872">
            <v>5213484</v>
          </cell>
          <cell r="B4872" t="str">
            <v>Fornecimento e implantação de placa em alumínio, espessura de 1,5 mm, modulada, aérea - película retrorrefletiva tipo III + III</v>
          </cell>
          <cell r="C4872" t="str">
            <v>m²</v>
          </cell>
          <cell r="D4872" t="str">
            <v>DNIT 101/2009-ES</v>
          </cell>
        </row>
        <row r="4873">
          <cell r="A4873">
            <v>5213485</v>
          </cell>
          <cell r="B4873" t="str">
            <v>Fornecimento e implantação de placa em alumínio, espessura de 1,5 mm, modulada, aérea - película retrorrefletiva tipo III + X</v>
          </cell>
          <cell r="C4873" t="str">
            <v>m²</v>
          </cell>
          <cell r="D4873" t="str">
            <v>DNIT 101/2009-ES</v>
          </cell>
        </row>
        <row r="4874">
          <cell r="A4874">
            <v>5213486</v>
          </cell>
          <cell r="B4874" t="str">
            <v>Fornecimento e implantação de placa em alumínio composto, espessura de 3,0 mm, modulada, aérea - película retrorrefletiva tipo</v>
          </cell>
          <cell r="C4874" t="str">
            <v>m²</v>
          </cell>
          <cell r="D4874" t="str">
            <v>DNIT 101/2009-ES</v>
          </cell>
        </row>
        <row r="4875">
          <cell r="A4875">
            <v>5213487</v>
          </cell>
          <cell r="B4875" t="str">
            <v>Fornecimento e implantação de placa em alumínio composto, espessura de 3,0 mm, modulada, aérea - película retrorrefletiva tipo</v>
          </cell>
          <cell r="C4875" t="str">
            <v>m²</v>
          </cell>
          <cell r="D4875" t="str">
            <v>DNIT 101/2009-ES</v>
          </cell>
        </row>
        <row r="4876">
          <cell r="A4876">
            <v>5213488</v>
          </cell>
          <cell r="B4876" t="str">
            <v>Fornecimento e implantação de placa em alumínio composto, espessura de 3,0 mm, modulada, aérea - película retrorrefletiva tipo</v>
          </cell>
          <cell r="C4876" t="str">
            <v>m²</v>
          </cell>
          <cell r="D4876" t="str">
            <v>DNIT 101/2009-ES</v>
          </cell>
        </row>
        <row r="4877">
          <cell r="A4877">
            <v>5213489</v>
          </cell>
          <cell r="B4877" t="str">
            <v>Fornecimento e implantação de placa em aço - 2,00 x 1,00 m - película retrorrefletiva tipo I + I</v>
          </cell>
          <cell r="C4877" t="str">
            <v>un</v>
          </cell>
          <cell r="D4877" t="str">
            <v>DNIT 101/2009-ES</v>
          </cell>
        </row>
        <row r="4878">
          <cell r="A4878">
            <v>5213490</v>
          </cell>
          <cell r="B4878" t="str">
            <v>Fornecimento e implantação de placa em aço - 3,00 x 1,50 m - película retrorrefletiva tipo I + I</v>
          </cell>
          <cell r="C4878" t="str">
            <v>un</v>
          </cell>
          <cell r="D4878" t="str">
            <v>DNIT 101/2009-ES</v>
          </cell>
        </row>
        <row r="4879">
          <cell r="A4879">
            <v>5213491</v>
          </cell>
          <cell r="B4879" t="str">
            <v>Fornecimento e implantação de placa em aço - 3,00 x 2,00 m - película retrorrefletiva tipo I + I</v>
          </cell>
          <cell r="C4879" t="str">
            <v>un</v>
          </cell>
          <cell r="D4879" t="str">
            <v>DNIT 101/2009-ES</v>
          </cell>
        </row>
        <row r="4880">
          <cell r="A4880">
            <v>5213492</v>
          </cell>
          <cell r="B4880" t="str">
            <v>Fornecimento e implantação de placa em aço - 4,00 x 2,00 m - película retrorrefletiva tipo I + I</v>
          </cell>
          <cell r="C4880" t="str">
            <v>un</v>
          </cell>
          <cell r="D4880" t="str">
            <v>DNIT 101/2009-ES</v>
          </cell>
        </row>
        <row r="4881">
          <cell r="A4881">
            <v>5213494</v>
          </cell>
          <cell r="B4881" t="str">
            <v>Fornecimento e implantação de placa em aço - 4,00 x 3,00 m - película retrorrefletiva tipo I + I</v>
          </cell>
          <cell r="C4881" t="str">
            <v>un</v>
          </cell>
          <cell r="D4881" t="str">
            <v>DNIT 101/2009-ES</v>
          </cell>
        </row>
        <row r="4882">
          <cell r="A4882">
            <v>5213498</v>
          </cell>
          <cell r="B4882" t="str">
            <v>Fornecimento e implantação de placa em aço - 2,00 x 1,00 m - película retrorrefletiva tipo I + III</v>
          </cell>
          <cell r="C4882" t="str">
            <v>un</v>
          </cell>
          <cell r="D4882" t="str">
            <v>DNIT 101/2009-ES</v>
          </cell>
        </row>
        <row r="4883">
          <cell r="A4883">
            <v>5213499</v>
          </cell>
          <cell r="B4883" t="str">
            <v>Fornecimento e implantação de placa em aço - 3,00 x 1,50 m - película retrorrefletiva tipo I + III</v>
          </cell>
          <cell r="C4883" t="str">
            <v>un</v>
          </cell>
          <cell r="D4883" t="str">
            <v>DNIT 101/2009-ES</v>
          </cell>
        </row>
        <row r="4884">
          <cell r="A4884">
            <v>5213500</v>
          </cell>
          <cell r="B4884" t="str">
            <v>Fornecimento e implantação de placa em aço - 3,00 x 2,00 m - película retrorrefletiva tipo I + III</v>
          </cell>
          <cell r="C4884" t="str">
            <v>un</v>
          </cell>
          <cell r="D4884" t="str">
            <v>DNIT 101/2009-ES</v>
          </cell>
        </row>
        <row r="4885">
          <cell r="A4885">
            <v>5213501</v>
          </cell>
          <cell r="B4885" t="str">
            <v>Fornecimento e implantação de placa em aço - 4,00 x 2,00 m - película retrorrefletiva tipo I + III</v>
          </cell>
          <cell r="C4885" t="str">
            <v>un</v>
          </cell>
          <cell r="D4885" t="str">
            <v>DNIT 101/2009-ES</v>
          </cell>
        </row>
        <row r="4886">
          <cell r="A4886">
            <v>5213503</v>
          </cell>
          <cell r="B4886" t="str">
            <v>Fornecimento e implantação de placa em aço - 4,00 x 3,00 m - película retrorrefletiva tipo I + III</v>
          </cell>
          <cell r="C4886" t="str">
            <v>un</v>
          </cell>
          <cell r="D4886" t="str">
            <v>DNIT 101/2009-ES</v>
          </cell>
        </row>
        <row r="4887">
          <cell r="A4887">
            <v>5213507</v>
          </cell>
          <cell r="B4887" t="str">
            <v>Fornecimento e implantação de placa em aço - 2,00 x 1,00 m - película retrorrefletiva tipo III + III</v>
          </cell>
          <cell r="C4887" t="str">
            <v>un</v>
          </cell>
          <cell r="D4887" t="str">
            <v>DNIT 101/2009-ES</v>
          </cell>
        </row>
        <row r="4888">
          <cell r="A4888">
            <v>5213508</v>
          </cell>
          <cell r="B4888" t="str">
            <v>Fornecimento e implantação de placa em aço - 3,00 x 1,50 m - película retrorrefletiva tipo III + III</v>
          </cell>
          <cell r="C4888" t="str">
            <v>un</v>
          </cell>
          <cell r="D4888" t="str">
            <v>DNIT 101/2009-ES</v>
          </cell>
        </row>
        <row r="4889">
          <cell r="A4889">
            <v>5213509</v>
          </cell>
          <cell r="B4889" t="str">
            <v>Fornecimento e implantação de placa em aço - 3,00 x 2,00 m - película retrorrefletiva tipo III + III</v>
          </cell>
          <cell r="C4889" t="str">
            <v>un</v>
          </cell>
          <cell r="D4889" t="str">
            <v>DNIT 101/2009-ES</v>
          </cell>
        </row>
        <row r="4890">
          <cell r="A4890">
            <v>5213510</v>
          </cell>
          <cell r="B4890" t="str">
            <v>Fornecimento e implantação de placa em aço - 4,00 x 2,00 m - película retrorrefletiva tipo III + III</v>
          </cell>
          <cell r="C4890" t="str">
            <v>un</v>
          </cell>
          <cell r="D4890" t="str">
            <v>DNIT 101/2009-ES</v>
          </cell>
        </row>
        <row r="4891">
          <cell r="A4891">
            <v>5213512</v>
          </cell>
          <cell r="B4891" t="str">
            <v>Fornecimento e implantação de placa em aço - 4,00 x 3,00 m - película retrorrefletiva tipo III + III</v>
          </cell>
          <cell r="C4891" t="str">
            <v>un</v>
          </cell>
          <cell r="D4891" t="str">
            <v>DNIT 101/2009-ES</v>
          </cell>
        </row>
        <row r="4892">
          <cell r="A4892">
            <v>5213516</v>
          </cell>
          <cell r="B4892" t="str">
            <v>Fornecimento e implantação de placa em fibra - 2,00 x 1,00 m - película retrorrefletiva tipo I + I</v>
          </cell>
          <cell r="C4892" t="str">
            <v>un</v>
          </cell>
          <cell r="D4892" t="str">
            <v>DNIT 101/2009-ES</v>
          </cell>
        </row>
        <row r="4893">
          <cell r="A4893">
            <v>5213517</v>
          </cell>
          <cell r="B4893" t="str">
            <v>Fornecimento e implantação de placa em fibra - 3,00 x 1,50 m - película retrorrefletiva tipo I + I</v>
          </cell>
          <cell r="C4893" t="str">
            <v>un</v>
          </cell>
          <cell r="D4893" t="str">
            <v>DNIT 101/2009-ES</v>
          </cell>
        </row>
        <row r="4894">
          <cell r="A4894">
            <v>5213518</v>
          </cell>
          <cell r="B4894" t="str">
            <v>Fornecimento e implantação de placa em fibra - 3,00 x 2,00 m - película retrorrefletiva tipo I + I</v>
          </cell>
          <cell r="C4894" t="str">
            <v>un</v>
          </cell>
          <cell r="D4894" t="str">
            <v>DNIT 101/2009-ES</v>
          </cell>
        </row>
        <row r="4895">
          <cell r="A4895">
            <v>5213519</v>
          </cell>
          <cell r="B4895" t="str">
            <v>Fornecimento e implantação de placa em fibra - 4,00 x 2,00 m - película retrorrefletiva tipo I + I</v>
          </cell>
          <cell r="C4895" t="str">
            <v>un</v>
          </cell>
          <cell r="D4895" t="str">
            <v>DNIT 101/2009-ES</v>
          </cell>
        </row>
        <row r="4896">
          <cell r="A4896">
            <v>5213521</v>
          </cell>
          <cell r="B4896" t="str">
            <v>Fornecimento e implantação de placa em fibra - 4,00 x 3,00 m - película retrorrefletiva tipo I + I</v>
          </cell>
          <cell r="C4896" t="str">
            <v>un</v>
          </cell>
          <cell r="D4896" t="str">
            <v>DNIT 101/2009-ES</v>
          </cell>
        </row>
        <row r="4897">
          <cell r="A4897">
            <v>5213525</v>
          </cell>
          <cell r="B4897" t="str">
            <v>Fornecimento e implantação de placa em fibra - 2,00 x 1,00 m - película retrorrefletiva tipo I + III</v>
          </cell>
          <cell r="C4897" t="str">
            <v>un</v>
          </cell>
          <cell r="D4897" t="str">
            <v>DNIT 101/2009-ES</v>
          </cell>
        </row>
        <row r="4898">
          <cell r="A4898">
            <v>5213526</v>
          </cell>
          <cell r="B4898" t="str">
            <v>Fornecimento e implantação de placa em fibra - 3,00 x 1,50 m - película retrorrefletiva tipo I + III</v>
          </cell>
          <cell r="C4898" t="str">
            <v>un</v>
          </cell>
          <cell r="D4898" t="str">
            <v>DNIT 101/2009-ES</v>
          </cell>
        </row>
        <row r="4899">
          <cell r="A4899">
            <v>5213527</v>
          </cell>
          <cell r="B4899" t="str">
            <v>Fornecimento e implantação de placa em fibra - 3,00 x 2,00 m - película retrorrefletiva tipo I + III</v>
          </cell>
          <cell r="C4899" t="str">
            <v>un</v>
          </cell>
          <cell r="D4899" t="str">
            <v>DNIT 101/2009-ES</v>
          </cell>
        </row>
        <row r="4900">
          <cell r="A4900">
            <v>5213528</v>
          </cell>
          <cell r="B4900" t="str">
            <v>Fornecimento e implantação de placa em fibra - 4,00 x 2,00 m - película retrorrefletiva tipo I + III</v>
          </cell>
          <cell r="C4900" t="str">
            <v>un</v>
          </cell>
          <cell r="D4900" t="str">
            <v>DNIT 101/2009-ES</v>
          </cell>
        </row>
        <row r="4901">
          <cell r="A4901">
            <v>5213530</v>
          </cell>
          <cell r="B4901" t="str">
            <v>Fornecimento e implantação de placa em fibra - 4,00 x 3,00 m - película retrorrefletiva tipo I + III</v>
          </cell>
          <cell r="C4901" t="str">
            <v>un</v>
          </cell>
          <cell r="D4901" t="str">
            <v>DNIT 101/2009-ES</v>
          </cell>
        </row>
        <row r="4902">
          <cell r="A4902">
            <v>5213534</v>
          </cell>
          <cell r="B4902" t="str">
            <v>Fornecimento e implantação de placa em fibra - 2,00 x 1,00 m - película retrorrefletiva tipo III + III</v>
          </cell>
          <cell r="C4902" t="str">
            <v>un</v>
          </cell>
          <cell r="D4902" t="str">
            <v>DNIT 101/2009-ES</v>
          </cell>
        </row>
        <row r="4903">
          <cell r="A4903">
            <v>5213535</v>
          </cell>
          <cell r="B4903" t="str">
            <v>Fornecimento e implantação de placa em fibra - 3,00 x 1,50 m - película retrorrefletiva tipo III + III</v>
          </cell>
          <cell r="C4903" t="str">
            <v>un</v>
          </cell>
          <cell r="D4903" t="str">
            <v>DNIT 101/2009-ES</v>
          </cell>
        </row>
        <row r="4904">
          <cell r="A4904">
            <v>5213536</v>
          </cell>
          <cell r="B4904" t="str">
            <v>Fornecimento e implantação de placa em fibra - 3,00 x 2,00 m - película retrorrefletiva tipo III + III</v>
          </cell>
          <cell r="C4904" t="str">
            <v>un</v>
          </cell>
          <cell r="D4904" t="str">
            <v>DNIT 101/2009-ES</v>
          </cell>
        </row>
        <row r="4905">
          <cell r="A4905">
            <v>5213537</v>
          </cell>
          <cell r="B4905" t="str">
            <v>Fornecimento e implantação de placa em fibra - 4,00 x 2,00 m - película retrorrefletiva tipo III + III</v>
          </cell>
          <cell r="C4905" t="str">
            <v>un</v>
          </cell>
          <cell r="D4905" t="str">
            <v>DNIT 101/2009-ES</v>
          </cell>
        </row>
        <row r="4906">
          <cell r="A4906">
            <v>5213539</v>
          </cell>
          <cell r="B4906" t="str">
            <v>Fornecimento e implantação de placa em fibra - 4,00 x 3,00 m - película retrorrefletiva tipo III + III</v>
          </cell>
          <cell r="C4906" t="str">
            <v>un</v>
          </cell>
          <cell r="D4906" t="str">
            <v>DNIT 101/2009-ES</v>
          </cell>
        </row>
        <row r="4907">
          <cell r="A4907">
            <v>5213543</v>
          </cell>
          <cell r="B4907" t="str">
            <v>Fornecimento e implantação de placa em aço, modulada - 2,00 x 1,00 m - película retrorrefletiva tipo I + I</v>
          </cell>
          <cell r="C4907" t="str">
            <v>un</v>
          </cell>
          <cell r="D4907" t="str">
            <v>DNIT 101/2009-ES</v>
          </cell>
        </row>
        <row r="4908">
          <cell r="A4908">
            <v>5213544</v>
          </cell>
          <cell r="B4908" t="str">
            <v>Fornecimento e implantação de placa em aço, modulada - 3,00 x 1,50 m - película retrorrefletiva tipo I + I</v>
          </cell>
          <cell r="C4908" t="str">
            <v>un</v>
          </cell>
          <cell r="D4908" t="str">
            <v>DNIT 101/2009-ES</v>
          </cell>
        </row>
        <row r="4909">
          <cell r="A4909">
            <v>5213545</v>
          </cell>
          <cell r="B4909" t="str">
            <v>Fornecimento e implantação de placa em aço, modulada - 3,00 x 2,00 m - película retrorrefletiva tipo I + I</v>
          </cell>
          <cell r="C4909" t="str">
            <v>un</v>
          </cell>
          <cell r="D4909" t="str">
            <v>DNIT 101/2009-ES</v>
          </cell>
        </row>
        <row r="4910">
          <cell r="A4910">
            <v>5213546</v>
          </cell>
          <cell r="B4910" t="str">
            <v>Fornecimento e implantação de placa em aço, modulada - 4,00 x 2,00 m - película retrorrefletiva tipo I + I</v>
          </cell>
          <cell r="C4910" t="str">
            <v>un</v>
          </cell>
          <cell r="D4910" t="str">
            <v>DNIT 101/2009-ES</v>
          </cell>
        </row>
        <row r="4911">
          <cell r="A4911">
            <v>5213548</v>
          </cell>
          <cell r="B4911" t="str">
            <v>Fornecimento e implantação de placa em aço, modulada - 4,00 x 3,00 m - película retrorrefletiva tipo I + I</v>
          </cell>
          <cell r="C4911" t="str">
            <v>un</v>
          </cell>
          <cell r="D4911" t="str">
            <v>DNIT 101/2009-ES</v>
          </cell>
        </row>
        <row r="4912">
          <cell r="A4912">
            <v>5213552</v>
          </cell>
          <cell r="B4912" t="str">
            <v>Fornecimento e implantação de placa em aço, modulada - 2,00 x 1,00 m - película retrorrefletiva tipo I + III</v>
          </cell>
          <cell r="C4912" t="str">
            <v>un</v>
          </cell>
          <cell r="D4912" t="str">
            <v>DNIT 101/2009-ES</v>
          </cell>
        </row>
        <row r="4913">
          <cell r="A4913">
            <v>5213553</v>
          </cell>
          <cell r="B4913" t="str">
            <v>Fornecimento e implantação de placa em aço, modulada - 3,00 x 1,50 m - película retrorrefletiva tipo I + III</v>
          </cell>
          <cell r="C4913" t="str">
            <v>un</v>
          </cell>
          <cell r="D4913" t="str">
            <v>DNIT 101/2009-ES</v>
          </cell>
        </row>
        <row r="4914">
          <cell r="A4914">
            <v>5213554</v>
          </cell>
          <cell r="B4914" t="str">
            <v>Fornecimento e implantação de placa em aço, modulada - 3,00 x 2,00 m - película retrorrefletiva tipo I + III</v>
          </cell>
          <cell r="C4914" t="str">
            <v>un</v>
          </cell>
          <cell r="D4914" t="str">
            <v>DNIT 101/2009-ES</v>
          </cell>
        </row>
        <row r="4915">
          <cell r="A4915">
            <v>5213555</v>
          </cell>
          <cell r="B4915" t="str">
            <v>Fornecimento e implantação de placa em aço, modulada - 4,00 x 2,00 m - película retrorrefletiva tipo I + III</v>
          </cell>
          <cell r="C4915" t="str">
            <v>un</v>
          </cell>
          <cell r="D4915" t="str">
            <v>DNIT 101/2009-ES</v>
          </cell>
        </row>
        <row r="4916">
          <cell r="A4916">
            <v>5213557</v>
          </cell>
          <cell r="B4916" t="str">
            <v>Fornecimento e implantação de placa em aço, modulada - 4,00 x 3,00 m - película retrorrefletiva tipo I + III</v>
          </cell>
          <cell r="C4916" t="str">
            <v>un</v>
          </cell>
          <cell r="D4916" t="str">
            <v>DNIT 101/2009-ES</v>
          </cell>
        </row>
        <row r="4917">
          <cell r="A4917">
            <v>5213561</v>
          </cell>
          <cell r="B4917" t="str">
            <v>Fornecimento e implantação de placa em aço, modulada - 2,00 x 1,00 m - película retrorrefletiva tipo III + III</v>
          </cell>
          <cell r="C4917" t="str">
            <v>un</v>
          </cell>
          <cell r="D4917" t="str">
            <v>DNIT 101/2009-ES</v>
          </cell>
        </row>
        <row r="4918">
          <cell r="A4918">
            <v>5213562</v>
          </cell>
          <cell r="B4918" t="str">
            <v>Fornecimento e implantação de placa em aço, modulada - 3,00 x 1,50 m - película retrorrefletiva tipo III + III</v>
          </cell>
          <cell r="C4918" t="str">
            <v>un</v>
          </cell>
          <cell r="D4918" t="str">
            <v>DNIT 101/2009-ES</v>
          </cell>
        </row>
        <row r="4919">
          <cell r="A4919">
            <v>5213563</v>
          </cell>
          <cell r="B4919" t="str">
            <v>Fornecimento e implantação de placa em aço, modulada - 3,00 x 2,00 m - película retrorrefletiva tipo III + III</v>
          </cell>
          <cell r="C4919" t="str">
            <v>un</v>
          </cell>
          <cell r="D4919" t="str">
            <v>DNIT 101/2009-ES</v>
          </cell>
        </row>
        <row r="4920">
          <cell r="A4920">
            <v>5213564</v>
          </cell>
          <cell r="B4920" t="str">
            <v>Fornecimento e implantação de placa em aço, modulada - 4,00 x 2,00 m - película retrorrefletiva tipo III + III</v>
          </cell>
          <cell r="C4920" t="str">
            <v>un</v>
          </cell>
          <cell r="D4920" t="str">
            <v>DNIT 101/2009-ES</v>
          </cell>
        </row>
        <row r="4921">
          <cell r="A4921">
            <v>5213566</v>
          </cell>
          <cell r="B4921" t="str">
            <v>Fornecimento e implantação de placa em aço, modulada - 4,00 x 3,00 m - película retrorrefletiva tipo III + III</v>
          </cell>
          <cell r="C4921" t="str">
            <v>un</v>
          </cell>
          <cell r="D4921" t="str">
            <v>DNIT 101/2009-ES</v>
          </cell>
        </row>
        <row r="4922">
          <cell r="A4922">
            <v>5213570</v>
          </cell>
          <cell r="B4922" t="str">
            <v>Fornecimento e implantação de placa em aço - película I + I</v>
          </cell>
          <cell r="C4922" t="str">
            <v>m²</v>
          </cell>
          <cell r="D4922" t="str">
            <v>DNIT 101/2009-ES</v>
          </cell>
        </row>
        <row r="4923">
          <cell r="A4923">
            <v>5213571</v>
          </cell>
          <cell r="B4923" t="str">
            <v>Fornecimento e implantação de placa em aço - película I + III</v>
          </cell>
          <cell r="C4923" t="str">
            <v>m²</v>
          </cell>
          <cell r="D4923" t="str">
            <v>DNIT 101/2009-ES</v>
          </cell>
        </row>
        <row r="4924">
          <cell r="A4924">
            <v>5213572</v>
          </cell>
          <cell r="B4924" t="str">
            <v>Fornecimento e implantação de placa em aço - película III + III</v>
          </cell>
          <cell r="C4924" t="str">
            <v>m²</v>
          </cell>
          <cell r="D4924" t="str">
            <v>DNIT 101/2009-ES</v>
          </cell>
        </row>
        <row r="4925">
          <cell r="A4925">
            <v>5213573</v>
          </cell>
          <cell r="B4925" t="str">
            <v>Fornecimento e implantação de placa em fibra - película I + I</v>
          </cell>
          <cell r="C4925" t="str">
            <v>m²</v>
          </cell>
          <cell r="D4925" t="str">
            <v>DNIT 101/2009-ES</v>
          </cell>
        </row>
        <row r="4926">
          <cell r="A4926">
            <v>5213574</v>
          </cell>
          <cell r="B4926" t="str">
            <v>Fornecimento e implantação de placa em fibra - película I + III</v>
          </cell>
          <cell r="C4926" t="str">
            <v>m²</v>
          </cell>
          <cell r="D4926" t="str">
            <v>DNIT 101/2009-ES</v>
          </cell>
        </row>
        <row r="4927">
          <cell r="A4927">
            <v>5213575</v>
          </cell>
          <cell r="B4927" t="str">
            <v>Fornecimento e implantação de placa em fibra - película III + III</v>
          </cell>
          <cell r="C4927" t="str">
            <v>m²</v>
          </cell>
          <cell r="D4927" t="str">
            <v>DNIT 101/2009-ES</v>
          </cell>
        </row>
        <row r="4928">
          <cell r="A4928">
            <v>5213576</v>
          </cell>
          <cell r="B4928" t="str">
            <v>Fornecimento e implantação de placa em aço, modulada - acima de 2 m² - película I + I</v>
          </cell>
          <cell r="C4928" t="str">
            <v>m²</v>
          </cell>
          <cell r="D4928" t="str">
            <v>DNIT 101/2009-ES</v>
          </cell>
        </row>
        <row r="4929">
          <cell r="A4929">
            <v>5213577</v>
          </cell>
          <cell r="B4929" t="str">
            <v>Fornecimento e implantação de placa em aço, modulada - acima de 2 m² - película I + III</v>
          </cell>
          <cell r="C4929" t="str">
            <v>m²</v>
          </cell>
          <cell r="D4929" t="str">
            <v>DNIT 101/2009-ES</v>
          </cell>
        </row>
        <row r="4930">
          <cell r="A4930">
            <v>5213578</v>
          </cell>
          <cell r="B4930" t="str">
            <v>Fornecimento e implantação de placa em aço, modulada - acima de 2 m² - película III + III</v>
          </cell>
          <cell r="C4930" t="str">
            <v>m²</v>
          </cell>
          <cell r="D4930" t="str">
            <v>DNIT 101/2009-ES</v>
          </cell>
        </row>
        <row r="4931">
          <cell r="A4931">
            <v>5213579</v>
          </cell>
          <cell r="B4931" t="str">
            <v>Semi-pórtico metálico com vão de 2,7 m, vento de 35 m/s, área de exposição de até 4,05 m², tensão admissível solo &gt; 200 kN/m² - areia extraída e brita produzida</v>
          </cell>
          <cell r="C4931" t="str">
            <v>un</v>
          </cell>
          <cell r="D4931" t="str">
            <v>DNIT 101/2009-ES</v>
          </cell>
        </row>
        <row r="4932">
          <cell r="A4932">
            <v>5213580</v>
          </cell>
          <cell r="B4932" t="str">
            <v>Semi-pórtico metálico com vão de 3,8 m, vento de 35 m/s, área de exposição de até 5,7 m², tensão admissível solo &gt; 200 kN/m² - areia extraída e brita produzida</v>
          </cell>
          <cell r="C4932" t="str">
            <v>un</v>
          </cell>
          <cell r="D4932" t="str">
            <v>DNIT 101/2009-ES</v>
          </cell>
        </row>
        <row r="4933">
          <cell r="A4933">
            <v>5213581</v>
          </cell>
          <cell r="B4933" t="str">
            <v>Semi-pórtico metálico com vão de 4,9 m, vento de 35 m/s, área de exposição de até 7,35 m², tensão admissível solo &gt; 200 kN/m² - areia extraída e brita produzida</v>
          </cell>
          <cell r="C4933" t="str">
            <v>un</v>
          </cell>
          <cell r="D4933" t="str">
            <v>DNIT 101/2009-ES</v>
          </cell>
        </row>
        <row r="4934">
          <cell r="A4934">
            <v>5213582</v>
          </cell>
          <cell r="B4934" t="str">
            <v>Semi-pórtico metálico com vão de 6 m, vento de 35 m/s, área de exposição de até 9 m², tensão admissível solo &gt; 200 kN/m² - areia extraída e brita produzida</v>
          </cell>
          <cell r="C4934" t="str">
            <v>un</v>
          </cell>
          <cell r="D4934" t="str">
            <v>DNIT 101/2009-ES</v>
          </cell>
        </row>
        <row r="4935">
          <cell r="A4935">
            <v>5213583</v>
          </cell>
          <cell r="B4935" t="str">
            <v>Semi-pórtico metálico com vão de 7,2 m, vento de 35 m/s, área de exposição de até 10,65 m², tensão admissível solo &gt; 200 kN/m² - areia extraída e brita produzida</v>
          </cell>
          <cell r="C4935" t="str">
            <v>un</v>
          </cell>
          <cell r="D4935" t="str">
            <v>DNIT 101/2009-ES</v>
          </cell>
        </row>
        <row r="4936">
          <cell r="A4936">
            <v>5213584</v>
          </cell>
          <cell r="B4936" t="str">
            <v>Semi-pórtico metálico com vão de 8,3 m, vento de 35 m/s, área de exposição de até 12,45 m², tensão admissível solo &gt; 200 kN/m² - areia extraída e brita produzida</v>
          </cell>
          <cell r="C4936" t="str">
            <v>un</v>
          </cell>
          <cell r="D4936" t="str">
            <v>DNIT 101/2009-ES</v>
          </cell>
        </row>
        <row r="4937">
          <cell r="A4937">
            <v>5213585</v>
          </cell>
          <cell r="B4937" t="str">
            <v>Pórtico metálico com vão de 9,2 m, vento de 35 m/s, área de exposição de até 13,8 m², tensão admissível solo &gt; 200 kN/m² - areia extraída e brita produzida</v>
          </cell>
          <cell r="C4937" t="str">
            <v>un</v>
          </cell>
          <cell r="D4937" t="str">
            <v>DNIT 101/2009-ES</v>
          </cell>
        </row>
        <row r="4938">
          <cell r="A4938">
            <v>5213586</v>
          </cell>
          <cell r="B4938" t="str">
            <v>Pórtico metálico com vão de 10,3 m, vento de 35 m/s, área de exposição de até 15,33 m², tensão admissível solo &gt; 200 kN/m² - areia extraída e brita produzida</v>
          </cell>
          <cell r="C4938" t="str">
            <v>un</v>
          </cell>
          <cell r="D4938" t="str">
            <v>DNIT 101/2009-ES</v>
          </cell>
        </row>
        <row r="4939">
          <cell r="A4939">
            <v>5213587</v>
          </cell>
          <cell r="B4939" t="str">
            <v>Pórtico metálico com vão de 11,4 m, vento de 35 m/s, área de exposição de até 17,1 m², tensão admissível solo &gt; 200 kN/m² - areia extraída e brita produzida</v>
          </cell>
          <cell r="C4939" t="str">
            <v>un</v>
          </cell>
          <cell r="D4939" t="str">
            <v>DNIT 101/2009-ES</v>
          </cell>
        </row>
        <row r="4940">
          <cell r="A4940">
            <v>5213588</v>
          </cell>
          <cell r="B4940" t="str">
            <v>Pórtico metálico com vão de 12,5 m, vento de 35 m/s, área de exposição de até 18,75 m², tensão admissível solo &gt; 200 kN/m² - areia extraída e brita produzida</v>
          </cell>
          <cell r="C4940" t="str">
            <v>un</v>
          </cell>
          <cell r="D4940" t="str">
            <v>DNIT 101/2009-ES</v>
          </cell>
        </row>
        <row r="4941">
          <cell r="A4941">
            <v>5213589</v>
          </cell>
          <cell r="B4941" t="str">
            <v>Pórtico metálico com vão de 13,6 m, vento de 35 m/s, área de exposição de até 20,4 m², tensão admissível solo &gt; 200 kN/m² - areia extraída e brita produzida</v>
          </cell>
          <cell r="C4941" t="str">
            <v>un</v>
          </cell>
          <cell r="D4941" t="str">
            <v>DNIT 101/2009-ES</v>
          </cell>
        </row>
        <row r="4942">
          <cell r="A4942">
            <v>5213590</v>
          </cell>
          <cell r="B4942" t="str">
            <v>Pórtico metálico com vão de 14,8 m, vento de 35 m/s, área de exposição de até 22,2 m², tensão admissível solo &gt; 200 kN/m² - areia extraída e brita produzida</v>
          </cell>
          <cell r="C4942" t="str">
            <v>un</v>
          </cell>
          <cell r="D4942" t="str">
            <v>DNIT 101/2009-ES</v>
          </cell>
        </row>
        <row r="4943">
          <cell r="A4943">
            <v>5213591</v>
          </cell>
          <cell r="B4943" t="str">
            <v>Pórtico metálico com vão de 15,9 m, vento de 35 m/s, área de exposição de até 23,85 m², tensão admissível solo &gt; 200 kN/m² - areia extraída e brita produzida</v>
          </cell>
          <cell r="C4943" t="str">
            <v>un</v>
          </cell>
          <cell r="D4943" t="str">
            <v>DNIT 101/2009-ES</v>
          </cell>
        </row>
        <row r="4944">
          <cell r="A4944">
            <v>5213592</v>
          </cell>
          <cell r="B4944" t="str">
            <v>Pórtico metálico com vão de 17 m, vento de 35 m/s, área de exposição de até 25,5 m², tensão admissível solo &gt; 200 kN/m² - areia extraída e brita produzida</v>
          </cell>
          <cell r="C4944" t="str">
            <v>un</v>
          </cell>
          <cell r="D4944" t="str">
            <v>DNIT 101/2009-ES</v>
          </cell>
        </row>
        <row r="4945">
          <cell r="A4945">
            <v>5213593</v>
          </cell>
          <cell r="B4945" t="str">
            <v>Pórtico metálico com vão de 18,1 m, vento de 35 m/s, área de exposição de até 27,15 m², tensão admissível solo &gt; 200 kN/m² - areia extraída e brita produzida</v>
          </cell>
          <cell r="C4945" t="str">
            <v>un</v>
          </cell>
          <cell r="D4945" t="str">
            <v>DNIT 101/2009-ES</v>
          </cell>
        </row>
        <row r="4946">
          <cell r="A4946">
            <v>5213594</v>
          </cell>
          <cell r="B4946" t="str">
            <v>Pórtico metálico com vão de 19,2 m, vento de 35 m/s, área de exposição de até 28,8 m², tensão admissível solo &gt; 200 kN/m² - areia extraída e brita produzida</v>
          </cell>
          <cell r="C4946" t="str">
            <v>un</v>
          </cell>
          <cell r="D4946" t="str">
            <v>DNIT 101/2009-ES</v>
          </cell>
        </row>
        <row r="4947">
          <cell r="A4947">
            <v>5213595</v>
          </cell>
          <cell r="B4947" t="str">
            <v>Pórtico metálico com vão de 20,3 m, vento de 35 m/s, área de exposição de até 30,33 m², tensão admissível solo &gt; 200 kN/m² - areia extraída e brita produzida</v>
          </cell>
          <cell r="C4947" t="str">
            <v>un</v>
          </cell>
          <cell r="D4947" t="str">
            <v>DNIT 101/2009-ES</v>
          </cell>
        </row>
        <row r="4948">
          <cell r="A4948">
            <v>5213596</v>
          </cell>
          <cell r="B4948" t="str">
            <v>Pórtico metálico com vão de 21,5 m, vento de 35 m/s, área de exposição de até 31,5 m², tensão admissível solo &gt; 200 kN/m² - areia extraída e brita produzida</v>
          </cell>
          <cell r="C4948" t="str">
            <v>un</v>
          </cell>
          <cell r="D4948" t="str">
            <v>DNIT 101/2009-ES</v>
          </cell>
        </row>
        <row r="4949">
          <cell r="A4949">
            <v>5213597</v>
          </cell>
          <cell r="B4949" t="str">
            <v>Pórtico metálico com vão de 22,6 m, vento de 35 m/s, área de exposição de até 33,9 m², tensão admissível solo &gt; 200 kN/m² - areia extraída e brita produzida</v>
          </cell>
          <cell r="C4949" t="str">
            <v>un</v>
          </cell>
          <cell r="D4949" t="str">
            <v>DNIT 101/2009-ES</v>
          </cell>
        </row>
        <row r="4950">
          <cell r="A4950">
            <v>5213598</v>
          </cell>
          <cell r="B4950" t="str">
            <v>Pórtico metálico com vão de 23,7 m, vento de 35 m/s, área de exposição de até 35,55 m², tensão admissível solo &gt; 200 kN/m² - areia extraída e brita produzida</v>
          </cell>
          <cell r="C4950" t="str">
            <v>un</v>
          </cell>
          <cell r="D4950" t="str">
            <v>DNIT 101/2009-ES</v>
          </cell>
        </row>
        <row r="4951">
          <cell r="A4951">
            <v>5213599</v>
          </cell>
          <cell r="B4951" t="str">
            <v>Pórtico metálico com vão de 24,8 m, vento de 35 m/s, área de exposição de até 37,2 m², tensão admissível solo &gt; 200 kN/m² - areia extraída e brita produzida</v>
          </cell>
          <cell r="C4951" t="str">
            <v>un</v>
          </cell>
          <cell r="D4951" t="str">
            <v>DNIT 101/2009-ES</v>
          </cell>
        </row>
        <row r="4952">
          <cell r="A4952">
            <v>5213614</v>
          </cell>
          <cell r="B4952" t="str">
            <v>Pórtico metálico com vão de 26 m, vento de 35 m/s, área de exposição de até 39 m², tensão admissível solo &gt; 200 kN/m² - areia extraída e brita produzida</v>
          </cell>
          <cell r="C4952" t="str">
            <v>un</v>
          </cell>
          <cell r="D4952" t="str">
            <v>DNIT 101/2009-ES</v>
          </cell>
        </row>
        <row r="4953">
          <cell r="A4953">
            <v>5213615</v>
          </cell>
          <cell r="B4953" t="str">
            <v>Pórtico metálico com vão de 27,1 m, vento de 35 m/s, área de exposição de até 40,65 m², tensão admissível solo &gt; 200 kN/m² - areia extraída e brita produzida</v>
          </cell>
          <cell r="C4953" t="str">
            <v>un</v>
          </cell>
          <cell r="D4953" t="str">
            <v>DNIT 101/2009-ES</v>
          </cell>
        </row>
        <row r="4954">
          <cell r="A4954">
            <v>5213616</v>
          </cell>
          <cell r="B4954" t="str">
            <v>Remoção da fundação em tubulão de pórtico metálico</v>
          </cell>
          <cell r="C4954" t="str">
            <v>m³</v>
          </cell>
          <cell r="D4954" t="str">
            <v>DNIT 101/2009-ES</v>
          </cell>
        </row>
        <row r="4955">
          <cell r="A4955">
            <v>5213625</v>
          </cell>
          <cell r="B4955" t="str">
            <v>Semi-pórtico metálico com vão de 2,7 m, vento de 35 m/s, área de exposição de até 4,05 m², tensão admissível solo &gt; 200 kN/m² - areia e brita comerciais</v>
          </cell>
          <cell r="C4955" t="str">
            <v>un</v>
          </cell>
          <cell r="D4955" t="str">
            <v>DNIT 101/2009-ES</v>
          </cell>
        </row>
        <row r="4956">
          <cell r="A4956">
            <v>5213626</v>
          </cell>
          <cell r="B4956" t="str">
            <v>Semi-pórtico metálico com vão de 3,8 m, vento de 35 m/s, área de exposição de até 5,7 m², tensão admissível solo &gt; 200 kN/m² - areia e brita comerciais</v>
          </cell>
          <cell r="C4956" t="str">
            <v>un</v>
          </cell>
          <cell r="D4956" t="str">
            <v>DNIT 101/2009-ES</v>
          </cell>
        </row>
        <row r="4957">
          <cell r="A4957">
            <v>5213627</v>
          </cell>
          <cell r="B4957" t="str">
            <v>Semi-pórtico metálico com vão de 4,9 m, vento de 35 m/s, área de exposição de até 7,35 m², tensão admissível solo &gt;200 kN/m² - areia e brita comerciais</v>
          </cell>
          <cell r="C4957" t="str">
            <v>un</v>
          </cell>
          <cell r="D4957" t="str">
            <v>DNIT 101/2009-ES</v>
          </cell>
        </row>
        <row r="4958">
          <cell r="A4958">
            <v>5213628</v>
          </cell>
          <cell r="B4958" t="str">
            <v>Semi-pórtico metálico com vão de 6 m, vento de 35 m/s, área de exposição de até 9 m², tensão admissível solo &gt; 200 kN/m² - areia e brita comerciais</v>
          </cell>
          <cell r="C4958" t="str">
            <v>un</v>
          </cell>
          <cell r="D4958" t="str">
            <v>DNIT 101/2009-ES</v>
          </cell>
        </row>
        <row r="4959">
          <cell r="A4959">
            <v>5213629</v>
          </cell>
          <cell r="B4959" t="str">
            <v>Semi-pórtico metálico com vão de 7,2 m, vento de 35 m/s, área de exposição de até 10,8 m², tensão admissível solo &gt; 200 kN/m² - areia e brita comerciais</v>
          </cell>
          <cell r="C4959" t="str">
            <v>un</v>
          </cell>
          <cell r="D4959" t="str">
            <v>DNIT 101/2009-ES</v>
          </cell>
        </row>
        <row r="4960">
          <cell r="A4960">
            <v>5213630</v>
          </cell>
          <cell r="B4960" t="str">
            <v>Semi-pórtico metálico com vão de 8,3 m, vento de 35 m/s, área de exposição de até 12,45 m², tensão admissível solo &gt; 200 kN/m² - areia e brita comerciais</v>
          </cell>
          <cell r="C4960" t="str">
            <v>un</v>
          </cell>
          <cell r="D4960" t="str">
            <v>DNIT 101/2009-ES</v>
          </cell>
        </row>
        <row r="4961">
          <cell r="A4961">
            <v>5213631</v>
          </cell>
          <cell r="B4961" t="str">
            <v>Semi-pórtico duplo metálico com vão de 2 x 2,7 m, vento de 35 m/s, área de exposição de até 2 x 4,05 m², tensão admissível solo &gt; 200 kN/m² - areia e brita comerciais</v>
          </cell>
          <cell r="C4961" t="str">
            <v>un</v>
          </cell>
          <cell r="D4961" t="str">
            <v>DNIT 101/2009-ES</v>
          </cell>
        </row>
        <row r="4962">
          <cell r="A4962">
            <v>5213632</v>
          </cell>
          <cell r="B4962" t="str">
            <v>Semi-pórtico duplo metálico com vão de 2 x 3,8 m, vento de 35 m/s, área de exposição de até 2 x 5,7 m², tensão admissível solo &gt; 200 kN/m² - areia e brita comerciais</v>
          </cell>
          <cell r="C4962" t="str">
            <v>un</v>
          </cell>
          <cell r="D4962" t="str">
            <v>DNIT 101/2009-ES</v>
          </cell>
        </row>
        <row r="4963">
          <cell r="A4963">
            <v>5213633</v>
          </cell>
          <cell r="B4963" t="str">
            <v>Semi-pórtico duplo metálico com vão de 2 x 4,9 m, vento de 35 m/s, área de exposição de até 2 x 7,35 m², tensão admissível solo &gt; 200 kN/m² - areia e brita comerciais</v>
          </cell>
          <cell r="C4963" t="str">
            <v>un</v>
          </cell>
          <cell r="D4963" t="str">
            <v>DNIT 101/2009-ES</v>
          </cell>
        </row>
        <row r="4964">
          <cell r="A4964">
            <v>5213634</v>
          </cell>
          <cell r="B4964" t="str">
            <v>Semi-pórtico duplo metálico com vão de 2 x 6 m, vento de 35 m/s, área de exposição de até 2 x 9 m², tensão admissível solo &gt; 200 kN/m² - areia e brita comerciais</v>
          </cell>
          <cell r="C4964" t="str">
            <v>un</v>
          </cell>
          <cell r="D4964" t="str">
            <v>DNIT 101/2009-ES</v>
          </cell>
        </row>
        <row r="4965">
          <cell r="A4965">
            <v>5213635</v>
          </cell>
          <cell r="B4965" t="str">
            <v>Semi-pórtico duplo metálico com vão de 2 x 7,2 m, vento de 35 m/s, área de exposição de até 2 x 10,8 m², tensão admissível solo &gt; 200 kN/m² - areia e brita comerciais</v>
          </cell>
          <cell r="C4965" t="str">
            <v>un</v>
          </cell>
          <cell r="D4965" t="str">
            <v>DNIT 101/2009-ES</v>
          </cell>
        </row>
        <row r="4966">
          <cell r="A4966">
            <v>5213636</v>
          </cell>
          <cell r="B4966" t="str">
            <v>Semi-pórtico duplo metálico com vão de 2 x 8,3 m, vento de 35 m/s, área de exposição de até 2 x 12,45 m², tensão admissível solo &gt; 200 kN/m² - areia e brita comerciais</v>
          </cell>
          <cell r="C4966" t="str">
            <v>un</v>
          </cell>
          <cell r="D4966" t="str">
            <v>DNIT 101/2009-ES</v>
          </cell>
        </row>
        <row r="4967">
          <cell r="A4967">
            <v>5213637</v>
          </cell>
          <cell r="B4967" t="str">
            <v>Semi-pórtico duplo metálico com vão de 2 x 2,7 m, vento de 35 m/s, área de exposição de até 2 x 4,05 m², tensão admissível solo &gt; 200 kN/m² - areia extraída e brita produzida</v>
          </cell>
          <cell r="C4967" t="str">
            <v>un</v>
          </cell>
          <cell r="D4967" t="str">
            <v>DNIT 101/2009-ES</v>
          </cell>
        </row>
        <row r="4968">
          <cell r="A4968">
            <v>5213638</v>
          </cell>
          <cell r="B4968" t="str">
            <v>Semi-pórtico duplo metálico com vão de 2 x 3,8 m, vento de 35 m/s, área de exposição de até 2 x 5,7 m², tensão admissível solo &gt; 200 kN/m² - areia extraída e brita produzida</v>
          </cell>
          <cell r="C4968" t="str">
            <v>un</v>
          </cell>
          <cell r="D4968" t="str">
            <v>DNIT 101/2009-ES</v>
          </cell>
        </row>
        <row r="4969">
          <cell r="A4969">
            <v>5213639</v>
          </cell>
          <cell r="B4969" t="str">
            <v>Semi-pórtico duplo metálico com vão de 2 x 4,9 m, vento de 35 m/s, área de exposição de até 2 x 7,35 m², tensão admissível solo &gt; 200 kN/m² - areia extraída e brita produzida</v>
          </cell>
          <cell r="C4969" t="str">
            <v>un</v>
          </cell>
          <cell r="D4969" t="str">
            <v>DNIT 101/2009-ES</v>
          </cell>
        </row>
        <row r="4970">
          <cell r="A4970">
            <v>5213640</v>
          </cell>
          <cell r="B4970" t="str">
            <v>Semi-pórtico duplo metálico com vão de 2 x 6 m, vento de 35 m/s, área de exposição de até 2 x 9 m², tensão admissível solo &gt; 200 kN/m² - areia extraída e brita produzida</v>
          </cell>
          <cell r="C4970" t="str">
            <v>un</v>
          </cell>
          <cell r="D4970" t="str">
            <v>DNIT 101/2009-ES</v>
          </cell>
        </row>
        <row r="4971">
          <cell r="A4971">
            <v>5213641</v>
          </cell>
          <cell r="B4971" t="str">
            <v>Semi-pórtico duplo metálico com vão de 2 x 7,2 m, vento de 35 m/s, área de exposição de até 2 x 10,8 m², tensão admissível solo &gt; 200 kN/m² - areia extraída e brita produzida</v>
          </cell>
          <cell r="C4971" t="str">
            <v>un</v>
          </cell>
          <cell r="D4971" t="str">
            <v>DNIT 101/2009-ES</v>
          </cell>
        </row>
        <row r="4972">
          <cell r="A4972">
            <v>5213642</v>
          </cell>
          <cell r="B4972" t="str">
            <v>Semi-pórtico duplo metálico com vão de 2 x 8,3 m, vento de 35 m/s, área de exposição de até 2 x 12,45 m², tensão admissível solo &gt; 200 kN/m² - areia extraída e brita produzida</v>
          </cell>
          <cell r="C4972" t="str">
            <v>un</v>
          </cell>
          <cell r="D4972" t="str">
            <v>DNIT 101/2009-ES</v>
          </cell>
        </row>
        <row r="4973">
          <cell r="A4973">
            <v>5213643</v>
          </cell>
          <cell r="B4973" t="str">
            <v>Pórtico metálico com vão de 9,2 m, vento de 35 m/s, área de exposição de até 13,8 m², tensão admissível solo &gt; 200 kN/m² - areia e brita comerciais</v>
          </cell>
          <cell r="C4973" t="str">
            <v>un</v>
          </cell>
          <cell r="D4973" t="str">
            <v>DNIT 101/2009-ES</v>
          </cell>
        </row>
        <row r="4974">
          <cell r="A4974">
            <v>5213644</v>
          </cell>
          <cell r="B4974" t="str">
            <v>Pórtico metálico com vão de 10,3 m, vento de 35 m/s, área de exposição de até 15,33 m², tensão admissível solo &gt; 200 kN/m² - areia e brita comerciais</v>
          </cell>
          <cell r="C4974" t="str">
            <v>un</v>
          </cell>
          <cell r="D4974" t="str">
            <v>DNIT 101/2009-ES</v>
          </cell>
        </row>
        <row r="4975">
          <cell r="A4975">
            <v>5213645</v>
          </cell>
          <cell r="B4975" t="str">
            <v>Pórtico metálico com vão de 11,4 m, vento de 35 m/s, área de exposição de até 17,1 m², tensão admissível solo &gt; 200 kN/m² - areia e brita comerciais</v>
          </cell>
          <cell r="C4975" t="str">
            <v>un</v>
          </cell>
          <cell r="D4975" t="str">
            <v>DNIT 101/2009-ES</v>
          </cell>
        </row>
        <row r="4976">
          <cell r="A4976">
            <v>5213646</v>
          </cell>
          <cell r="B4976" t="str">
            <v>Pórtico metálico com vão de 12,5 m, vento de 35 m/s, área de exposição de até 18,75 m², tensão admissível solo &gt; 200 kN/m² - areia e brita comerciais</v>
          </cell>
          <cell r="C4976" t="str">
            <v>un</v>
          </cell>
          <cell r="D4976" t="str">
            <v>DNIT 101/2009-ES</v>
          </cell>
        </row>
        <row r="4977">
          <cell r="A4977">
            <v>5213647</v>
          </cell>
          <cell r="B4977" t="str">
            <v>Pórtico metálico com vão de 13,6 m, vento de 35 m/s, área de exposição de até 20,4 m², tensão admissível solo &gt; 200 kN/m² - areia e brita comerciais</v>
          </cell>
          <cell r="C4977" t="str">
            <v>un</v>
          </cell>
          <cell r="D4977" t="str">
            <v>DNIT 101/2009-ES</v>
          </cell>
        </row>
        <row r="4978">
          <cell r="A4978">
            <v>5213648</v>
          </cell>
          <cell r="B4978" t="str">
            <v>Pórtico metálico com vão de 14,8 m, vento de 35 m/s, área de exposição de até 22,2 m², tensão admissível solo &gt; 200 kN/m² - areia e brita comerciais</v>
          </cell>
          <cell r="C4978" t="str">
            <v>un</v>
          </cell>
          <cell r="D4978" t="str">
            <v>DNIT 101/2009-ES</v>
          </cell>
        </row>
        <row r="4979">
          <cell r="A4979">
            <v>5213649</v>
          </cell>
          <cell r="B4979" t="str">
            <v>Pórtico metálico com vão de 15,9 m, vento de 35 m/s, área de exposição de até 23,85 m², tensão admissível solo &gt; 200 kN/m² - areia e brita comerciais</v>
          </cell>
          <cell r="C4979" t="str">
            <v>un</v>
          </cell>
          <cell r="D4979" t="str">
            <v>DNIT 101/2009-ES</v>
          </cell>
        </row>
        <row r="4980">
          <cell r="A4980">
            <v>5213650</v>
          </cell>
          <cell r="B4980" t="str">
            <v>Pórtico metálico com vão de 17 m, vento de 35 m/s, área de exposição de até 25,5 m², tensão admissível solo &gt; 200 kN/m² - areia e brita comerciais</v>
          </cell>
          <cell r="C4980" t="str">
            <v>un</v>
          </cell>
          <cell r="D4980" t="str">
            <v>DNIT 101/2009-ES</v>
          </cell>
        </row>
        <row r="4981">
          <cell r="A4981">
            <v>5213651</v>
          </cell>
          <cell r="B4981" t="str">
            <v>Pórtico metálico com vão de 18,1 m, vento de 35 m/s, área de exposição de até 27,15 m², tensão admissível solo &gt;200 kN/m² - areia e brita comerciais</v>
          </cell>
          <cell r="C4981" t="str">
            <v>un</v>
          </cell>
          <cell r="D4981" t="str">
            <v>DNIT 101/2009-ES</v>
          </cell>
        </row>
        <row r="4982">
          <cell r="A4982">
            <v>5213652</v>
          </cell>
          <cell r="B4982" t="str">
            <v>Pórtico metálico com vão de 19,2 m, vento de 35 m/s, área de exposição de até 28,8 m², tensão admissível solo &gt; 200 kN/m² - areia e brita comerciais</v>
          </cell>
          <cell r="C4982" t="str">
            <v>un</v>
          </cell>
          <cell r="D4982" t="str">
            <v>DNIT 101/2009-ES</v>
          </cell>
        </row>
        <row r="4983">
          <cell r="A4983">
            <v>5213653</v>
          </cell>
          <cell r="B4983" t="str">
            <v>Pórtico metálico com vão de 20,3 m, vento de 35 m/s, área de exposição de até 30,33 m², tensão admissível solo &gt; 200 kN/m² - areia e brita comerciais</v>
          </cell>
          <cell r="C4983" t="str">
            <v>un</v>
          </cell>
          <cell r="D4983" t="str">
            <v>DNIT 101/2009-ES</v>
          </cell>
        </row>
        <row r="4984">
          <cell r="A4984">
            <v>5213654</v>
          </cell>
          <cell r="B4984" t="str">
            <v>Pórtico metálico com vão de 21,5 m, vento de 35 m/s, área de exposição de até 31,5 m², tensão admissível solo &gt; 200 kN/m² - areia e brita comerciais</v>
          </cell>
          <cell r="C4984" t="str">
            <v>un</v>
          </cell>
          <cell r="D4984" t="str">
            <v>DNIT 101/2009-ES</v>
          </cell>
        </row>
        <row r="4985">
          <cell r="A4985">
            <v>5213655</v>
          </cell>
          <cell r="B4985" t="str">
            <v>Pórtico metálico com vão de 22,6 m, vento de 35 m/s, área de exposição de até 33,9 m², tensão admissível solo &gt; 200 kN/m² - areia e brita comerciais</v>
          </cell>
          <cell r="C4985" t="str">
            <v>un</v>
          </cell>
          <cell r="D4985" t="str">
            <v>DNIT 101/2009-ES</v>
          </cell>
        </row>
        <row r="4986">
          <cell r="A4986">
            <v>5213656</v>
          </cell>
          <cell r="B4986" t="str">
            <v>Pórtico metálico com vão de 23,7 m, vento de 35 m/s, área de exposição de até 35,55 m², tensão admissível solo &gt; 200 kN/m² - areia e brita comerciais</v>
          </cell>
          <cell r="C4986" t="str">
            <v>un</v>
          </cell>
          <cell r="D4986" t="str">
            <v>DNIT 101/2009-ES</v>
          </cell>
        </row>
        <row r="4987">
          <cell r="A4987">
            <v>5213657</v>
          </cell>
          <cell r="B4987" t="str">
            <v>Pórtico metálico com vão de 24,8 m, vento de 35 m/s, área de exposição de até 37,2 m², tensão admissível solo &gt; 200 kN/m² - areia e brita comerciais</v>
          </cell>
          <cell r="C4987" t="str">
            <v>un</v>
          </cell>
          <cell r="D4987" t="str">
            <v>DNIT 101/2009-ES</v>
          </cell>
        </row>
        <row r="4988">
          <cell r="A4988">
            <v>5213658</v>
          </cell>
          <cell r="B4988" t="str">
            <v>Pórtico metálico com vão de 26 m, vento de 35 m/s, área de exposição de até 39 m², tensão admissível solo &gt;200 kN/m² - areia e brita comerciais</v>
          </cell>
          <cell r="C4988" t="str">
            <v>un</v>
          </cell>
          <cell r="D4988" t="str">
            <v>DNIT 101/2009-ES</v>
          </cell>
        </row>
        <row r="4989">
          <cell r="A4989">
            <v>5213659</v>
          </cell>
          <cell r="B4989" t="str">
            <v>Pórtico metálico com vão de 27,1 m, vento de 35 m/s, área de exposição de até 40,65 m², tensão admissível solo &gt; 200 kN/m² - areia e brita comerciais</v>
          </cell>
          <cell r="C4989" t="str">
            <v>un</v>
          </cell>
          <cell r="D4989" t="str">
            <v>DNIT 101/2009-ES</v>
          </cell>
        </row>
        <row r="4990">
          <cell r="A4990">
            <v>5213660</v>
          </cell>
          <cell r="B4990" t="str">
            <v>Remoção da estrutura de semi-pórtico metálico com vão de 2,7 m</v>
          </cell>
          <cell r="C4990" t="str">
            <v>un</v>
          </cell>
          <cell r="D4990" t="str">
            <v>DNIT 101/2009-ES</v>
          </cell>
        </row>
        <row r="4991">
          <cell r="A4991">
            <v>5213661</v>
          </cell>
          <cell r="B4991" t="str">
            <v>Remoção da estrutura de semi-pórtico metálico com vão de 3,8 m</v>
          </cell>
          <cell r="C4991" t="str">
            <v>un</v>
          </cell>
          <cell r="D4991" t="str">
            <v>DNIT 101/2009-ES</v>
          </cell>
        </row>
        <row r="4992">
          <cell r="A4992">
            <v>5213662</v>
          </cell>
          <cell r="B4992" t="str">
            <v>Remoção da estrutura de semi-pórtico metálico com vão de 4,9 m</v>
          </cell>
          <cell r="C4992" t="str">
            <v>un</v>
          </cell>
          <cell r="D4992" t="str">
            <v>DNIT 101/2009-ES</v>
          </cell>
        </row>
        <row r="4993">
          <cell r="A4993">
            <v>5213663</v>
          </cell>
          <cell r="B4993" t="str">
            <v>Remoção da estrutura de semi-pórtico metálico com vão de 6,0 m</v>
          </cell>
          <cell r="C4993" t="str">
            <v>un</v>
          </cell>
          <cell r="D4993" t="str">
            <v>DNIT 101/2009-ES</v>
          </cell>
        </row>
        <row r="4994">
          <cell r="A4994">
            <v>5213664</v>
          </cell>
          <cell r="B4994" t="str">
            <v>Remoção da estrutura de semi-pórtico metálico com vão de 7,1 m</v>
          </cell>
          <cell r="C4994" t="str">
            <v>un</v>
          </cell>
          <cell r="D4994" t="str">
            <v>DNIT 101/2009-ES</v>
          </cell>
        </row>
        <row r="4995">
          <cell r="A4995">
            <v>5213665</v>
          </cell>
          <cell r="B4995" t="str">
            <v>Remoção da estrutura de semi-pórtico metálico com vão de 8,3 m</v>
          </cell>
          <cell r="C4995" t="str">
            <v>un</v>
          </cell>
          <cell r="D4995" t="str">
            <v>DNIT 101/2009-ES</v>
          </cell>
        </row>
        <row r="4996">
          <cell r="A4996">
            <v>5213666</v>
          </cell>
          <cell r="B4996" t="str">
            <v>Remoção da estrutura de pórtico metálico com vão de 9,2 m</v>
          </cell>
          <cell r="C4996" t="str">
            <v>un</v>
          </cell>
          <cell r="D4996" t="str">
            <v>DNIT 101/2009-ES</v>
          </cell>
        </row>
        <row r="4997">
          <cell r="A4997">
            <v>5213667</v>
          </cell>
          <cell r="B4997" t="str">
            <v xml:space="preserve"> Remoção da estrutura de pórtico metálico com vão de 10,3 m</v>
          </cell>
          <cell r="C4997" t="str">
            <v>un</v>
          </cell>
          <cell r="D4997" t="str">
            <v>DNIT 101/2009-ES</v>
          </cell>
        </row>
        <row r="4998">
          <cell r="A4998">
            <v>5213668</v>
          </cell>
          <cell r="B4998" t="str">
            <v>Remoção da estrutura de pórtico metálico com vão de 11,4</v>
          </cell>
          <cell r="C4998" t="str">
            <v>un</v>
          </cell>
          <cell r="D4998" t="str">
            <v>DNIT 101/2009-ES</v>
          </cell>
        </row>
        <row r="4999">
          <cell r="A4999">
            <v>5213669</v>
          </cell>
          <cell r="B4999" t="str">
            <v>Remoção da estrutura de pórtico metálico com vão de 12,5 m</v>
          </cell>
          <cell r="C4999" t="str">
            <v>un</v>
          </cell>
          <cell r="D4999" t="str">
            <v>DNIT 101/2009-ES</v>
          </cell>
        </row>
        <row r="5000">
          <cell r="A5000">
            <v>5213670</v>
          </cell>
          <cell r="B5000" t="str">
            <v>Remoção da estrutura de pórtico metálico com vão de 13,6 m</v>
          </cell>
          <cell r="C5000" t="str">
            <v>un</v>
          </cell>
          <cell r="D5000" t="str">
            <v>DNIT 101/2009-ES</v>
          </cell>
        </row>
        <row r="5001">
          <cell r="A5001">
            <v>5213671</v>
          </cell>
          <cell r="B5001" t="str">
            <v>Remoção da estrutura de pórtico metálico com vão de 14,8 m</v>
          </cell>
          <cell r="C5001" t="str">
            <v>un</v>
          </cell>
          <cell r="D5001" t="str">
            <v>DNIT 101/2009-ES</v>
          </cell>
        </row>
        <row r="5002">
          <cell r="A5002">
            <v>5213672</v>
          </cell>
          <cell r="B5002" t="str">
            <v>Remoção da estrutura de pórtico metálico com vão de 15,9 m</v>
          </cell>
          <cell r="C5002" t="str">
            <v>un</v>
          </cell>
          <cell r="D5002" t="str">
            <v>DNIT 101/2009-ES</v>
          </cell>
        </row>
        <row r="5003">
          <cell r="A5003">
            <v>5213673</v>
          </cell>
          <cell r="B5003" t="str">
            <v>Remoção da estrutura de pórtico metálico com vão de 17,0 m</v>
          </cell>
          <cell r="C5003" t="str">
            <v>un</v>
          </cell>
          <cell r="D5003" t="str">
            <v>DNIT 101/2009-ES</v>
          </cell>
        </row>
        <row r="5004">
          <cell r="A5004">
            <v>5213674</v>
          </cell>
          <cell r="B5004" t="str">
            <v>Remoção da estrutura de pórtico metálico com vão de 18,1 m</v>
          </cell>
          <cell r="C5004" t="str">
            <v>un</v>
          </cell>
          <cell r="D5004" t="str">
            <v>DNIT 101/2009-ES</v>
          </cell>
        </row>
        <row r="5005">
          <cell r="A5005">
            <v>5213675</v>
          </cell>
          <cell r="B5005" t="str">
            <v>Remoção da estrutura de pórtico metálico com vão de 19,2 m</v>
          </cell>
          <cell r="C5005" t="str">
            <v>un</v>
          </cell>
          <cell r="D5005" t="str">
            <v>DNIT 101/2009-ES</v>
          </cell>
        </row>
        <row r="5006">
          <cell r="A5006">
            <v>5213676</v>
          </cell>
          <cell r="B5006" t="str">
            <v>Remoção da estrutura de pórtico metálico com vão de 20,3 m</v>
          </cell>
          <cell r="C5006" t="str">
            <v>un</v>
          </cell>
          <cell r="D5006" t="str">
            <v>DNIT 101/2009-ES</v>
          </cell>
        </row>
        <row r="5007">
          <cell r="A5007">
            <v>5213677</v>
          </cell>
          <cell r="B5007" t="str">
            <v>Remoção da estrutura de pórtico metálico com vão de 21,5 m</v>
          </cell>
          <cell r="C5007" t="str">
            <v>un</v>
          </cell>
          <cell r="D5007" t="str">
            <v>DNIT 101/2009-ES</v>
          </cell>
        </row>
        <row r="5008">
          <cell r="A5008">
            <v>5213678</v>
          </cell>
          <cell r="B5008" t="str">
            <v>Remoção da estrutura de pórtico metálico com vão de 22,6 m</v>
          </cell>
          <cell r="C5008" t="str">
            <v>un</v>
          </cell>
          <cell r="D5008" t="str">
            <v>DNIT 101/2009-ES</v>
          </cell>
        </row>
        <row r="5009">
          <cell r="A5009">
            <v>5213679</v>
          </cell>
          <cell r="B5009" t="str">
            <v>Remoção da estrutura de pórtico metálico com vão de 23,7 m</v>
          </cell>
          <cell r="C5009" t="str">
            <v>un</v>
          </cell>
          <cell r="D5009" t="str">
            <v>DNIT 101/2009-ES</v>
          </cell>
        </row>
        <row r="5010">
          <cell r="A5010">
            <v>5213680</v>
          </cell>
          <cell r="B5010" t="str">
            <v>Remoção da estrutura de pórtico metálico com vão de 24,8 m</v>
          </cell>
          <cell r="C5010" t="str">
            <v>un</v>
          </cell>
          <cell r="D5010" t="str">
            <v>DNIT 101/2009-ES</v>
          </cell>
        </row>
        <row r="5011">
          <cell r="A5011">
            <v>5213681</v>
          </cell>
          <cell r="B5011" t="str">
            <v>Remoção da estrutura de pórtico metálico com vão de 26,0 m</v>
          </cell>
          <cell r="C5011" t="str">
            <v>un</v>
          </cell>
          <cell r="D5011" t="str">
            <v>DNIT 101/2009-ES</v>
          </cell>
        </row>
        <row r="5012">
          <cell r="A5012">
            <v>5213682</v>
          </cell>
          <cell r="B5012" t="str">
            <v>Remoção da estrutura de pórtico metálico com vão de 27,1 m</v>
          </cell>
          <cell r="C5012" t="str">
            <v>un</v>
          </cell>
          <cell r="D5012" t="str">
            <v>DNIT 101/2009-ES</v>
          </cell>
        </row>
        <row r="5013">
          <cell r="A5013">
            <v>5213683</v>
          </cell>
          <cell r="B5013" t="str">
            <v>Remoção da estrutura de semi-pórtico duplo metálico com vão de 2 x 2,7 m</v>
          </cell>
          <cell r="C5013" t="str">
            <v>un</v>
          </cell>
          <cell r="D5013" t="str">
            <v>DNIT 101/2009-ES</v>
          </cell>
        </row>
        <row r="5014">
          <cell r="A5014">
            <v>5213684</v>
          </cell>
          <cell r="B5014" t="str">
            <v>Remoção da estrutura de semi-pórtico duplo metálico com vão de 2 x 3,8 m</v>
          </cell>
          <cell r="C5014" t="str">
            <v>un</v>
          </cell>
          <cell r="D5014" t="str">
            <v>DNIT 101/2009-ES</v>
          </cell>
        </row>
        <row r="5015">
          <cell r="A5015">
            <v>5213685</v>
          </cell>
          <cell r="B5015" t="str">
            <v>Remoção da estrutura de semi-pórtico duplo metálico com vão de 2 x 4,9 m</v>
          </cell>
          <cell r="C5015" t="str">
            <v>un</v>
          </cell>
          <cell r="D5015" t="str">
            <v>DNIT 101/2009-ES</v>
          </cell>
        </row>
        <row r="5016">
          <cell r="A5016">
            <v>5213686</v>
          </cell>
          <cell r="B5016" t="str">
            <v>Remoção da estrutura de semi-pórtico duplo metálico com vão de 2 x 6,0 m</v>
          </cell>
          <cell r="C5016" t="str">
            <v>un</v>
          </cell>
          <cell r="D5016" t="str">
            <v>DNIT 101/2009-ES</v>
          </cell>
        </row>
        <row r="5017">
          <cell r="A5017">
            <v>5213687</v>
          </cell>
          <cell r="B5017" t="str">
            <v>Remoção da estrutura de semi-pórtico duplo metálico com vão de 2 x 7,2 m</v>
          </cell>
          <cell r="C5017" t="str">
            <v>un</v>
          </cell>
          <cell r="D5017" t="str">
            <v>DNIT 101/2009-ES</v>
          </cell>
        </row>
        <row r="5018">
          <cell r="A5018">
            <v>5213688</v>
          </cell>
          <cell r="B5018" t="str">
            <v>Remoção da estrutura de semi-pórtico duplo metálico com vão de 2 x 8,3 m</v>
          </cell>
          <cell r="C5018" t="str">
            <v>un</v>
          </cell>
          <cell r="D5018" t="str">
            <v>DNIT 101/2009-ES</v>
          </cell>
        </row>
        <row r="5019">
          <cell r="A5019">
            <v>5213706</v>
          </cell>
          <cell r="B5019" t="str">
            <v>Semi-pórtico metálico com vão de 2,7 m, vento de 40 m/s, área de exposição de até 4,05 m², tensão admissível solo &gt; 200 kN/m² - areia e brita comerciais</v>
          </cell>
          <cell r="C5019" t="str">
            <v>un</v>
          </cell>
          <cell r="D5019" t="str">
            <v>DNIT 101/2009-ES</v>
          </cell>
        </row>
        <row r="5020">
          <cell r="A5020">
            <v>5213707</v>
          </cell>
          <cell r="B5020" t="str">
            <v>Semi-pórtico metálico com vão de 3,8 m, vento de 40 m/s, área de exposição de até 5,7 m², tensão admissível solo &gt; 200 kN/m² - areia e brita comerciais</v>
          </cell>
          <cell r="C5020" t="str">
            <v>un</v>
          </cell>
          <cell r="D5020" t="str">
            <v>DNIT 101/2009-ES</v>
          </cell>
        </row>
        <row r="5021">
          <cell r="A5021">
            <v>5213708</v>
          </cell>
          <cell r="B5021" t="str">
            <v>Semi-pórtico metálico com vão de 4,9 m, vento de 40 m/s, área de exposição de até 7,35 m², tensão admissível solo &gt;200 kN/m² - areia e brita comerciais</v>
          </cell>
          <cell r="C5021" t="str">
            <v>un</v>
          </cell>
          <cell r="D5021" t="str">
            <v>DNIT 101/2009-ES</v>
          </cell>
        </row>
        <row r="5022">
          <cell r="A5022">
            <v>5213709</v>
          </cell>
          <cell r="B5022" t="str">
            <v>Semi-pórtico metálico com vão de 6 m, vento de 40 m/s, área de exposição de até 9 m², tensão admissível solo &gt; 200 kN/m² - areia e brita comerciais</v>
          </cell>
          <cell r="C5022" t="str">
            <v>un</v>
          </cell>
          <cell r="D5022" t="str">
            <v>DNIT 101/2009-ES</v>
          </cell>
        </row>
        <row r="5023">
          <cell r="A5023">
            <v>5213710</v>
          </cell>
          <cell r="B5023" t="str">
            <v>Semi-pórtico metálico com vão de 7,2 m, vento de 40 m/s, área de exposição de até 10,8 m², tensão admissível solo &gt; 200 kN/m² - areia e brita comerciais</v>
          </cell>
          <cell r="C5023" t="str">
            <v>un</v>
          </cell>
          <cell r="D5023" t="str">
            <v>DNIT 101/2009-ES</v>
          </cell>
        </row>
        <row r="5024">
          <cell r="A5024">
            <v>5213711</v>
          </cell>
          <cell r="B5024" t="str">
            <v>Semi-pórtico metálico com vão de 8,3 m, vento de 40 m/s, área de exposição de até 12,45 m², tensão admissível solo &gt; 200 kN/m² - areia e brita comerciais</v>
          </cell>
          <cell r="C5024" t="str">
            <v>un</v>
          </cell>
          <cell r="D5024" t="str">
            <v>DNIT 101/2009-ES</v>
          </cell>
        </row>
        <row r="5025">
          <cell r="A5025">
            <v>5213712</v>
          </cell>
          <cell r="B5025" t="str">
            <v>Pórtico metálico com vão de 9,2 m, vento de 40 m/s, área de exposição de até 13,8 m², tensão admissível solo &gt; 200 kN/m² - areia e brita comerciais</v>
          </cell>
          <cell r="C5025" t="str">
            <v>un</v>
          </cell>
          <cell r="D5025" t="str">
            <v>DNIT 101/2009-ES</v>
          </cell>
        </row>
        <row r="5026">
          <cell r="A5026">
            <v>5213713</v>
          </cell>
          <cell r="B5026" t="str">
            <v>Pórtico metálico com vão de 10,3 m, vento de 40 m/s, área de exposição de até 15,33 m², tensão admissível solo &gt; 200 kN/m² - areia e brita comerciais</v>
          </cell>
          <cell r="C5026" t="str">
            <v>un</v>
          </cell>
          <cell r="D5026" t="str">
            <v>DNIT 101/2009-ES</v>
          </cell>
        </row>
        <row r="5027">
          <cell r="A5027">
            <v>5213714</v>
          </cell>
          <cell r="B5027" t="str">
            <v>Pórtico metálico com vão de 11,4 m, vento de 40 m/s, área de exposição de até 17,1 m², tensão admissível solo &gt; 200 kN/m² - areia e brita comerciais</v>
          </cell>
          <cell r="C5027" t="str">
            <v>un</v>
          </cell>
          <cell r="D5027" t="str">
            <v>DNIT 101/2009-ES</v>
          </cell>
        </row>
        <row r="5028">
          <cell r="A5028">
            <v>5213715</v>
          </cell>
          <cell r="B5028" t="str">
            <v>Pórtico metálico com vão de 12,5 m, vento de 40 m/s, área de exposição de até 18,75 m², tensão admissível solo &gt; 200 kN/m² - areia e brita comerciais</v>
          </cell>
          <cell r="C5028" t="str">
            <v>un</v>
          </cell>
          <cell r="D5028" t="str">
            <v>DNIT 101/2009-ES</v>
          </cell>
        </row>
        <row r="5029">
          <cell r="A5029">
            <v>5213716</v>
          </cell>
          <cell r="B5029" t="str">
            <v>Pórtico metálico com vão de 13,6 m, vento de 40 m/s, área de exposição de até 20,4 m², tensão admissível solo &gt; 200 kN/m² - areia e brita comerciais</v>
          </cell>
          <cell r="C5029" t="str">
            <v>un</v>
          </cell>
          <cell r="D5029" t="str">
            <v>DNIT 101/2009-ES</v>
          </cell>
        </row>
        <row r="5030">
          <cell r="A5030">
            <v>5213717</v>
          </cell>
          <cell r="B5030" t="str">
            <v>Pórtico metálico com vão de 14,8 m, vento de 40 m/s, área de exposição de até 22,2 m², tensão admissível solo &gt; 200 kN/m² - areia e brita comerciais</v>
          </cell>
          <cell r="C5030" t="str">
            <v>un</v>
          </cell>
          <cell r="D5030" t="str">
            <v>DNIT 101/2009-ES</v>
          </cell>
        </row>
        <row r="5031">
          <cell r="A5031">
            <v>5213718</v>
          </cell>
          <cell r="B5031" t="str">
            <v>Pórtico metálico com vão de 15,9 m, vento de 40 m/s, área de exposição de até 23,85 m², tensão admissível solo &gt; 200 kN/m² - areia e brita comerciais</v>
          </cell>
          <cell r="C5031" t="str">
            <v>un</v>
          </cell>
          <cell r="D5031" t="str">
            <v>DNIT 101/2009-ES</v>
          </cell>
        </row>
        <row r="5032">
          <cell r="A5032">
            <v>5213719</v>
          </cell>
          <cell r="B5032" t="str">
            <v>Pórtico metálico com vão de 17 m, vento de 40 m/s, área de exposição de até 25,5 m², tensão admissível solo &gt; 200 kN/m² - areia e brita comerciais</v>
          </cell>
          <cell r="C5032" t="str">
            <v>un</v>
          </cell>
          <cell r="D5032" t="str">
            <v>DNIT 101/2009-ES</v>
          </cell>
        </row>
        <row r="5033">
          <cell r="A5033">
            <v>5213720</v>
          </cell>
          <cell r="B5033" t="str">
            <v>Pórtico metálico com vão de 18,1 m, vento de 40 m/s, área de exposição de até 27,15 m², tensão admissível solo &gt;200 kN/m² - areia e brita comerciais</v>
          </cell>
          <cell r="C5033" t="str">
            <v>un</v>
          </cell>
          <cell r="D5033" t="str">
            <v>DNIT 101/2009-ES</v>
          </cell>
        </row>
        <row r="5034">
          <cell r="A5034">
            <v>5213721</v>
          </cell>
          <cell r="B5034" t="str">
            <v>Pórtico metálico com vão de 19,2 m, vento de 40 m/s, área de exposição de até 28,8 m², tensão admissível solo &gt; 200 kN/m² - areia e brita comerciais</v>
          </cell>
          <cell r="C5034" t="str">
            <v>un</v>
          </cell>
          <cell r="D5034" t="str">
            <v>DNIT 101/2009-ES</v>
          </cell>
        </row>
        <row r="5035">
          <cell r="A5035">
            <v>5213722</v>
          </cell>
          <cell r="B5035" t="str">
            <v>Pórtico metálico com vão de 20,3 m, vento de 40 m/s, área de exposição de até 30,33 m², tensão admissível solo &gt; 200 kN/m² - areia e brita comerciai</v>
          </cell>
          <cell r="C5035" t="str">
            <v>un</v>
          </cell>
          <cell r="D5035" t="str">
            <v>DNIT 101/2009-ES</v>
          </cell>
        </row>
        <row r="5036">
          <cell r="A5036">
            <v>5213723</v>
          </cell>
          <cell r="B5036" t="str">
            <v>Pórtico metálico com vão de 21,5 m, vento de 40 m/s, área de exposição de até 31,5 m², tensão admissível solo &gt; 200 kN/m² - areia e brita comerciais</v>
          </cell>
          <cell r="C5036" t="str">
            <v>un</v>
          </cell>
          <cell r="D5036" t="str">
            <v>DNIT 101/2009-ES</v>
          </cell>
        </row>
        <row r="5037">
          <cell r="A5037">
            <v>5213724</v>
          </cell>
          <cell r="B5037" t="str">
            <v>Pórtico metálico com vão de 22,6 m, vento de 40 m/s, área de exposição de até 33,9 m², tensão admissível solo &gt; 200 kN/m² - areia e brita comerciais</v>
          </cell>
          <cell r="C5037" t="str">
            <v>un</v>
          </cell>
          <cell r="D5037" t="str">
            <v>DNIT 101/2009-ES</v>
          </cell>
        </row>
        <row r="5038">
          <cell r="A5038">
            <v>5213725</v>
          </cell>
          <cell r="B5038" t="str">
            <v>Pórtico metálico com vão de 23,7 m, vento de 40 m/s, área de exposição de até 35,55 m², tensão admissível solo &gt; 200 kN/m² - areia e brita comerciais</v>
          </cell>
          <cell r="C5038" t="str">
            <v>un</v>
          </cell>
          <cell r="D5038" t="str">
            <v>DNIT 101/2009-ES</v>
          </cell>
        </row>
        <row r="5039">
          <cell r="A5039">
            <v>5213726</v>
          </cell>
          <cell r="B5039" t="str">
            <v>Pórtico metálico com vão de 24,8 m, vento de 40 m/s, área de exposição de até 37,2 m², tensão admissível solo &gt; 200 kN/m² - areia e brita comerciais</v>
          </cell>
          <cell r="C5039" t="str">
            <v>un</v>
          </cell>
          <cell r="D5039" t="str">
            <v>DNIT 101/2009-ES</v>
          </cell>
        </row>
        <row r="5040">
          <cell r="A5040">
            <v>5213727</v>
          </cell>
          <cell r="B5040" t="str">
            <v>Pórtico metálico com vão de 26 m, vento de 40 m/s, área de exposição de até 39 m², tensão admissível solo &gt;200 kN/m² - areia e brita comerciais</v>
          </cell>
          <cell r="C5040" t="str">
            <v>un</v>
          </cell>
          <cell r="D5040" t="str">
            <v>DNIT 101/2009-ES</v>
          </cell>
        </row>
        <row r="5041">
          <cell r="A5041">
            <v>5213728</v>
          </cell>
          <cell r="B5041" t="str">
            <v>Pórtico metálico com vão de 27,1 m, vento de 40 m/s, área de exposição de até 40,65 m², tensão admissível solo &gt; 200 kN/m² - areia e brita comerciais</v>
          </cell>
          <cell r="C5041" t="str">
            <v>un</v>
          </cell>
          <cell r="D5041" t="str">
            <v>DNIT 101/2009-ES</v>
          </cell>
        </row>
        <row r="5042">
          <cell r="A5042">
            <v>5213729</v>
          </cell>
          <cell r="B5042" t="str">
            <v>Semi-pórtico metálico com vão de 2,7 m, vento de 40 m/s, área de exposição de até 4,05 m², tensão admissível solo &gt; 200 kN/m² - areia extraída e brita produzida</v>
          </cell>
          <cell r="C5042" t="str">
            <v>un</v>
          </cell>
          <cell r="D5042" t="str">
            <v>DNIT 101/2009-ES</v>
          </cell>
        </row>
        <row r="5043">
          <cell r="A5043">
            <v>5213730</v>
          </cell>
          <cell r="B5043" t="str">
            <v>Semi-pórtico metálico com vão de 3,8 m, vento de 40 m/s, área de exposição de até 5,7 m², tensão admissível solo &gt; 200 kN/m² - areia extraída e brita produzida</v>
          </cell>
          <cell r="C5043" t="str">
            <v>un</v>
          </cell>
          <cell r="D5043" t="str">
            <v>DNIT 101/2009-ES</v>
          </cell>
        </row>
        <row r="5044">
          <cell r="A5044">
            <v>5213731</v>
          </cell>
          <cell r="B5044" t="str">
            <v>Semi-pórtico metálico com vão de 4,9 m, vento de 40 m/s, área de exposição de até 7,35 m², tensão admissível solo &gt; 200 kN/m² - areia extraída e brita produzida</v>
          </cell>
          <cell r="C5044" t="str">
            <v>un</v>
          </cell>
          <cell r="D5044" t="str">
            <v>DNIT 101/2009-ES</v>
          </cell>
        </row>
        <row r="5045">
          <cell r="A5045">
            <v>5213732</v>
          </cell>
          <cell r="B5045" t="str">
            <v>Semi-pórtico metálico com vão de 6 m, vento de 40 m/s, área de exposição de até 9 m², tensão admissível solo &gt; 200 kN/m² - areia extraída e brita produzida</v>
          </cell>
          <cell r="C5045" t="str">
            <v>un</v>
          </cell>
          <cell r="D5045" t="str">
            <v>DNIT 101/2009-ES</v>
          </cell>
        </row>
        <row r="5046">
          <cell r="A5046">
            <v>5213733</v>
          </cell>
          <cell r="B5046" t="str">
            <v>Semi-pórtico metálico com vão de 7,2 m, vento de 40 m/s, área de exposição de até 10,65 m², tensão admissível solo &gt; 200 kN/m² - areia extraída e brita produzida</v>
          </cell>
          <cell r="C5046" t="str">
            <v>un</v>
          </cell>
          <cell r="D5046" t="str">
            <v>DNIT 101/2009-ES</v>
          </cell>
        </row>
        <row r="5047">
          <cell r="A5047">
            <v>5213734</v>
          </cell>
          <cell r="B5047" t="str">
            <v>Semi-pórtico metálico com vão de 8,3 m, vento de 40 m/s, área de exposição de até 12,45 m², tensão admissível solo &gt; 200 kN/m² - areia extraída e brita produzida</v>
          </cell>
          <cell r="C5047" t="str">
            <v>un</v>
          </cell>
          <cell r="D5047" t="str">
            <v>DNIT 101/2009-ES</v>
          </cell>
        </row>
        <row r="5048">
          <cell r="A5048">
            <v>5213735</v>
          </cell>
          <cell r="B5048" t="str">
            <v>Pórtico metálico com vão de 9,2 m, vento de 40 m/s, área de exposição de até 13,8 m², tensão admissível solo &gt; 200 kN/m² - areia extraída e brita produzida</v>
          </cell>
          <cell r="C5048" t="str">
            <v>un</v>
          </cell>
          <cell r="D5048" t="str">
            <v>DNIT 101/2009-ES</v>
          </cell>
        </row>
        <row r="5049">
          <cell r="A5049">
            <v>5213736</v>
          </cell>
          <cell r="B5049" t="str">
            <v>Pórtico metálico com vão de 10,3 m, vento de 40 m/s, área de exposição de até 15,33 m², tensão admissível solo &gt; 200 kN/m² - areia extraída e brita produzida</v>
          </cell>
          <cell r="C5049" t="str">
            <v>un</v>
          </cell>
          <cell r="D5049" t="str">
            <v>DNIT 101/2009-ES</v>
          </cell>
        </row>
        <row r="5050">
          <cell r="A5050">
            <v>5213737</v>
          </cell>
          <cell r="B5050" t="str">
            <v>Pórtico metálico com vão de 11,4 m, vento de 40 m/s, área de exposição de até 17,1 m², tensão admissível solo &gt; 200 kN/m² - areia extraída e brita produzida</v>
          </cell>
          <cell r="C5050" t="str">
            <v>un</v>
          </cell>
          <cell r="D5050" t="str">
            <v>DNIT 101/2009-ES</v>
          </cell>
        </row>
        <row r="5051">
          <cell r="A5051">
            <v>5213738</v>
          </cell>
          <cell r="B5051" t="str">
            <v>Pórtico metálico com vão de 12,5 m, vento de 40 m/s, área de exposição de até 18,75 m², tensão admissível solo &gt; 200 kN/m² - areia extraída e brita produzida</v>
          </cell>
          <cell r="C5051" t="str">
            <v>un</v>
          </cell>
          <cell r="D5051" t="str">
            <v>DNIT 101/2009-ES</v>
          </cell>
        </row>
        <row r="5052">
          <cell r="A5052">
            <v>5213739</v>
          </cell>
          <cell r="B5052" t="str">
            <v>Pórtico metálico com vão de 13,6 m, vento de 40 m/s, área de exposição de até 20,4 m², tensão admissível solo &gt; 200 kN/m² - areia extraída e brita produzida</v>
          </cell>
          <cell r="C5052" t="str">
            <v>un</v>
          </cell>
          <cell r="D5052" t="str">
            <v>DNIT 101/2009-ES</v>
          </cell>
        </row>
        <row r="5053">
          <cell r="A5053">
            <v>5213740</v>
          </cell>
          <cell r="B5053" t="str">
            <v>Pórtico metálico com vão de 14,8 m, vento de 40 m/s, área de exposição de até 22,2 m², tensão admissível solo &gt; 200 kN/m² - areia extraída e brita produzida</v>
          </cell>
          <cell r="C5053" t="str">
            <v>un</v>
          </cell>
          <cell r="D5053" t="str">
            <v>DNIT 101/2009-ES</v>
          </cell>
        </row>
        <row r="5054">
          <cell r="A5054">
            <v>5213741</v>
          </cell>
          <cell r="B5054" t="str">
            <v>Pórtico metálico com vão de 15,9 m, vento de 40 m/s, área de exposição de até 23,85 m², tensão admissível solo &gt; 200 kN/m² - areia extraída e brita produzida</v>
          </cell>
          <cell r="C5054" t="str">
            <v>un</v>
          </cell>
          <cell r="D5054" t="str">
            <v>DNIT 101/2009-ES</v>
          </cell>
        </row>
        <row r="5055">
          <cell r="A5055">
            <v>5213742</v>
          </cell>
          <cell r="B5055" t="str">
            <v>Pórtico metálico com vão de 17 m, vento de 40 m/s, área de exposição de até 25,5 m², tensão admissível solo &gt; 200 kN/m² - areia extraída e brita produzida</v>
          </cell>
          <cell r="C5055" t="str">
            <v>un</v>
          </cell>
          <cell r="D5055" t="str">
            <v>DNIT 101/2009-ES</v>
          </cell>
        </row>
        <row r="5056">
          <cell r="A5056">
            <v>5213743</v>
          </cell>
          <cell r="B5056" t="str">
            <v>Pórtico metálico com vão de 18,1 m, vento de 40 m/s, área de exposição de até 27,15 m², tensão admissível solo &gt; 200 kN/m² - areia extraída e brita produzida</v>
          </cell>
          <cell r="C5056" t="str">
            <v>un</v>
          </cell>
          <cell r="D5056" t="str">
            <v>DNIT 101/2009-ES</v>
          </cell>
        </row>
        <row r="5057">
          <cell r="A5057">
            <v>5213744</v>
          </cell>
          <cell r="B5057" t="str">
            <v>Pórtico metálico com vão de 19,2 m, vento de 40 m/s, área de exposição de até 28,8 m², tensão admissível solo &gt; 200 kN/m² - areia extraída e brita produzida</v>
          </cell>
          <cell r="C5057" t="str">
            <v>un</v>
          </cell>
          <cell r="D5057" t="str">
            <v>DNIT 101/2009-ES</v>
          </cell>
        </row>
        <row r="5058">
          <cell r="A5058">
            <v>5213745</v>
          </cell>
          <cell r="B5058" t="str">
            <v>Pórtico metálico com vão de 20,3 m, vento de 40 m/s, área de exposição de até 30,33 m², tensão admissível solo &gt; 200 kN/m² - areia extraída e brita produzida</v>
          </cell>
          <cell r="C5058" t="str">
            <v>un</v>
          </cell>
          <cell r="D5058" t="str">
            <v>DNIT 101/2009-ES</v>
          </cell>
        </row>
        <row r="5059">
          <cell r="A5059">
            <v>5213746</v>
          </cell>
          <cell r="B5059" t="str">
            <v>Pórtico metálico com vão de 21,5 m, vento de 40 m/s, área de exposição de até 31,5 m², tensão admissível solo &gt; 200 kN/m² - areia extraída e brita produzida</v>
          </cell>
          <cell r="C5059" t="str">
            <v>un</v>
          </cell>
          <cell r="D5059" t="str">
            <v>DNIT 101/2009-ES</v>
          </cell>
        </row>
        <row r="5060">
          <cell r="A5060">
            <v>5213747</v>
          </cell>
          <cell r="B5060" t="str">
            <v>Pórtico metálico com vão de 22,6 m, vento de 40 m/s, área de exposição de até 33,9 m², tensão admissível solo &gt; 200 kN/m² - areia extraída e brita produzida</v>
          </cell>
          <cell r="C5060" t="str">
            <v>un</v>
          </cell>
          <cell r="D5060" t="str">
            <v>DNIT 101/2009-ES</v>
          </cell>
        </row>
        <row r="5061">
          <cell r="A5061">
            <v>5213748</v>
          </cell>
          <cell r="B5061" t="str">
            <v>Pórtico metálico com vão de 23,7 m, vento de 40 m/s, área de exposição de até 35,55 m², tensão admissível solo &gt; 200 kN/m² - areia extraída e brita produzida</v>
          </cell>
          <cell r="C5061" t="str">
            <v>un</v>
          </cell>
          <cell r="D5061" t="str">
            <v>DNIT 101/2009-ES</v>
          </cell>
        </row>
        <row r="5062">
          <cell r="A5062">
            <v>5213749</v>
          </cell>
          <cell r="B5062" t="str">
            <v>Pórtico metálico com vão de 24,8 m, vento de 40 m/s, área de exposição de até 37,2 m², tensão admissível solo &gt; 200 kN/m² - areia extraída e brita produzida</v>
          </cell>
          <cell r="C5062" t="str">
            <v>un</v>
          </cell>
          <cell r="D5062" t="str">
            <v>DNIT 101/2009-ES</v>
          </cell>
        </row>
        <row r="5063">
          <cell r="A5063">
            <v>5213750</v>
          </cell>
          <cell r="B5063" t="str">
            <v>Pórtico metálico com vão de 26 m, vento de 40 m/s, área de exposição de até 39 m², tensão admissível solo &gt; 200 kN/m² - areia extraída e brita produzida</v>
          </cell>
          <cell r="C5063" t="str">
            <v>un</v>
          </cell>
          <cell r="D5063" t="str">
            <v>DNIT 101/2009-ES</v>
          </cell>
        </row>
        <row r="5064">
          <cell r="A5064">
            <v>5213751</v>
          </cell>
          <cell r="B5064" t="str">
            <v>Pórtico metálico com vão de 27,1 m, vento de 40 m/s, área de exposição de até 40,65 m², tensão admissível solo &gt; 200 kN/m² - areia extraída e brita produzida</v>
          </cell>
          <cell r="C5064" t="str">
            <v>un</v>
          </cell>
          <cell r="D5064" t="str">
            <v>DNIT 101/2009-ES</v>
          </cell>
        </row>
        <row r="5065">
          <cell r="A5065">
            <v>5213752</v>
          </cell>
          <cell r="B5065" t="str">
            <v>Semi-pórtico duplo metálico com vão de 2 x 2,7 m, vento de 40 m/s, área de exposição de até 2 x 4,05 m², tensão admissível solo &gt; 200 kN/m² - areia e brita comerciais</v>
          </cell>
          <cell r="C5065" t="str">
            <v>un</v>
          </cell>
          <cell r="D5065" t="str">
            <v>DNIT 101/2009-ES</v>
          </cell>
        </row>
        <row r="5066">
          <cell r="A5066">
            <v>5213753</v>
          </cell>
          <cell r="B5066" t="str">
            <v>Semi-pórtico duplo metálico com vão de 2 x 3,8 m, vento de 40 m/s, área de exposição de até 2 x 5,7 m², tensão admissível solo &gt; 200 kN/m² - areia e brita comerciais</v>
          </cell>
          <cell r="C5066" t="str">
            <v>un</v>
          </cell>
          <cell r="D5066" t="str">
            <v>DNIT 101/2009-ES</v>
          </cell>
        </row>
        <row r="5067">
          <cell r="A5067">
            <v>5213754</v>
          </cell>
          <cell r="B5067" t="str">
            <v>Semi-pórtico duplo metálico com vão de 2 x 4,9 m, vento de 40 m/s, área de exposição de até 2 x 7,35 m², tensão admissível solo &gt; 200 kN/m² - areia e brita comerciais</v>
          </cell>
          <cell r="C5067" t="str">
            <v>un</v>
          </cell>
          <cell r="D5067" t="str">
            <v>DNIT 101/2009-ES</v>
          </cell>
        </row>
        <row r="5068">
          <cell r="A5068">
            <v>5213755</v>
          </cell>
          <cell r="B5068" t="str">
            <v>Semi-pórtico duplo metálico com vão de 2 x 6 m, vento de 40 m/s, área de exposição de até 2 x 9 m², tensão admissível solo &gt; 200 kN/m² - areia e brita comerciais</v>
          </cell>
          <cell r="C5068" t="str">
            <v>un</v>
          </cell>
          <cell r="D5068" t="str">
            <v>DNIT 101/2009-ES</v>
          </cell>
        </row>
        <row r="5069">
          <cell r="A5069">
            <v>5213756</v>
          </cell>
          <cell r="B5069" t="str">
            <v>Semi-pórtico duplo metálico com vão de 2 x 7,2 m, vento de 40 m/s, área de exposição de até 2 x 10,8 m², tensão admissível solo &gt; 200 kN/m² - areia e brita comerciais</v>
          </cell>
          <cell r="C5069" t="str">
            <v>un</v>
          </cell>
          <cell r="D5069" t="str">
            <v>DNIT 101/2009-ES</v>
          </cell>
        </row>
        <row r="5070">
          <cell r="A5070">
            <v>5213757</v>
          </cell>
          <cell r="B5070" t="str">
            <v>Semi-pórtico duplo metálico com vão de 2 x 8,3 m, vento de 40 m/s, área de exposição de até 2 x 12,45 m², tensão admissível solo &gt; 200 kN/m² - areia e brita comerciais</v>
          </cell>
          <cell r="C5070" t="str">
            <v>un</v>
          </cell>
          <cell r="D5070" t="str">
            <v>DNIT 101/2009-ES</v>
          </cell>
        </row>
        <row r="5071">
          <cell r="A5071">
            <v>5213758</v>
          </cell>
          <cell r="B5071" t="str">
            <v>Semi-pórtico duplo metálico com vão de 2 x 2,7 m, vento de 40 m/s, área de exposição de até 2 x 4,05 m², tensão admissível solo &gt; 200 kN/m² - areia extraída e brita produzida</v>
          </cell>
          <cell r="C5071" t="str">
            <v>un</v>
          </cell>
          <cell r="D5071" t="str">
            <v>DNIT 101/2009-ES</v>
          </cell>
        </row>
        <row r="5072">
          <cell r="A5072">
            <v>5213759</v>
          </cell>
          <cell r="B5072" t="str">
            <v>Semi-pórtico duplo metálico com vão de 2 x 3,8 m, vento de 40 m/s, área de exposição de até 2 x 5,7 m², tensão admissível solo &gt; 200 kN/m² - areia extraída e brita produzida</v>
          </cell>
          <cell r="C5072" t="str">
            <v>un</v>
          </cell>
          <cell r="D5072" t="str">
            <v>DNIT 101/2009-ES</v>
          </cell>
        </row>
        <row r="5073">
          <cell r="A5073">
            <v>5213760</v>
          </cell>
          <cell r="B5073" t="str">
            <v>Semi-pórtico duplo metálico com vão de 2 x 4,9 m, vento de 40 m/s, área de exposição de até 2 x 7,35 m², tensão admissível solo &gt; 200 kN/m² - areia extraída e brita produzida</v>
          </cell>
          <cell r="C5073" t="str">
            <v>un</v>
          </cell>
          <cell r="D5073" t="str">
            <v>DNIT 101/2009-ES</v>
          </cell>
        </row>
        <row r="5074">
          <cell r="A5074">
            <v>5213761</v>
          </cell>
          <cell r="B5074" t="str">
            <v>Semi-pórtico duplo metálico com vão de 2 x 6 m, vento de 40 m/s, área de exposição de até 2 x 9 m², tensão admissível solo &gt; 200 kN/m² - areia extraída e brita produzida</v>
          </cell>
          <cell r="C5074" t="str">
            <v>un</v>
          </cell>
          <cell r="D5074" t="str">
            <v>DNIT 101/2009-ES</v>
          </cell>
        </row>
        <row r="5075">
          <cell r="A5075">
            <v>5213762</v>
          </cell>
          <cell r="B5075" t="str">
            <v>Semi-pórtico duplo metálico com vão de 2 x 7,2 m, vento de 40 m/s, área de exposição de até 2 x 10,8 m², tensão admissível solo &gt; 200 kN/m² - areia extraída e brita produzida</v>
          </cell>
          <cell r="C5075" t="str">
            <v>un</v>
          </cell>
          <cell r="D5075" t="str">
            <v>DNIT 101/2009-ES</v>
          </cell>
        </row>
        <row r="5076">
          <cell r="A5076">
            <v>5213763</v>
          </cell>
          <cell r="B5076" t="str">
            <v>Semi-pórtico duplo metálico com vão de 2 x 8,3 m, vento de 40 m/s, área de exposição de até 2 x 12,45 m², tensão admissível solo &gt; 200 kN/m² - areia extraída e brita produzida</v>
          </cell>
          <cell r="C5076" t="str">
            <v>un</v>
          </cell>
          <cell r="D5076" t="str">
            <v>DNIT 101/2009-ES</v>
          </cell>
        </row>
        <row r="5077">
          <cell r="A5077">
            <v>5213764</v>
          </cell>
          <cell r="B5077" t="str">
            <v>Semi-pórtico metálico com vão de 2,7 m, vento de 45 m/s, área de exposição de até 4,05 m², tensão admissível solo &gt; 200 kN/m² - areia e brita comerciais</v>
          </cell>
          <cell r="C5077" t="str">
            <v>un</v>
          </cell>
          <cell r="D5077" t="str">
            <v>DNIT 101/2009-ES</v>
          </cell>
        </row>
        <row r="5078">
          <cell r="A5078">
            <v>5213765</v>
          </cell>
          <cell r="B5078" t="str">
            <v>Semi-pórtico metálico com vão de 3,8 m, vento de 45 m/s, área de exposição de até 5,7 m², tensão admissível solo &gt; 200 kN/m² - areia e brita comerciais</v>
          </cell>
          <cell r="C5078" t="str">
            <v>un</v>
          </cell>
          <cell r="D5078" t="str">
            <v>DNIT 101/2009-ES</v>
          </cell>
        </row>
        <row r="5079">
          <cell r="A5079">
            <v>5213766</v>
          </cell>
          <cell r="B5079" t="str">
            <v>Semi-pórtico metálico com vão de 4,9 m, vento de 45 m/s, área de exposição de até 7,35 m², tensão admissível solo &gt;200 kN/m² - areia e brita comerciais</v>
          </cell>
          <cell r="C5079" t="str">
            <v>un</v>
          </cell>
          <cell r="D5079" t="str">
            <v>DNIT 101/2009-ES</v>
          </cell>
        </row>
        <row r="5080">
          <cell r="A5080">
            <v>5213767</v>
          </cell>
          <cell r="B5080" t="str">
            <v>Semi-pórtico metálico com vão de 6 m, vento de 45 m/s, área de exposição de até 9 m², tensão admissível solo &gt; 200 kN/m² - areia e brita comerciais</v>
          </cell>
          <cell r="C5080" t="str">
            <v>un</v>
          </cell>
          <cell r="D5080" t="str">
            <v>DNIT 101/2009-ES</v>
          </cell>
        </row>
        <row r="5081">
          <cell r="A5081">
            <v>5213768</v>
          </cell>
          <cell r="B5081" t="str">
            <v>Semi-pórtico metálico com vão de 7,2 m, vento de 45 m/s, área de exposição de até 10,8 m², tensão admissível solo &gt; 200 kN/m² - areia e brita comerciais</v>
          </cell>
          <cell r="C5081" t="str">
            <v>un</v>
          </cell>
          <cell r="D5081" t="str">
            <v>DNIT 101/2009-ES</v>
          </cell>
        </row>
        <row r="5082">
          <cell r="A5082">
            <v>5213769</v>
          </cell>
          <cell r="B5082" t="str">
            <v>Semi-pórtico metálico com vão de 8,3 m, vento de 45 m/s, área de exposição de até 12,45 m², tensão admissível solo &gt; 200 kN/m² - areia e brita comerciais</v>
          </cell>
          <cell r="C5082" t="str">
            <v>un</v>
          </cell>
          <cell r="D5082" t="str">
            <v>DNIT 101/2009-ES</v>
          </cell>
        </row>
        <row r="5083">
          <cell r="A5083">
            <v>5213770</v>
          </cell>
          <cell r="B5083" t="str">
            <v>Pórtico metálico com vão de 9,2 m, vento de 45 m/s, área de exposição de até 13,8 m², tensão admissível solo &gt; 200 kN/m² - areia e brita comerciais</v>
          </cell>
          <cell r="C5083" t="str">
            <v>un</v>
          </cell>
          <cell r="D5083" t="str">
            <v>DNIT 101/2009-ES</v>
          </cell>
        </row>
        <row r="5084">
          <cell r="A5084">
            <v>5213771</v>
          </cell>
          <cell r="B5084" t="str">
            <v>Pórtico metálico com vão de 10,3 m, vento de 45 m/s, área de exposição de até 15,33 m², tensão admissível solo &gt; 200 kN/m² - areia e brita comerciais</v>
          </cell>
          <cell r="C5084" t="str">
            <v>un</v>
          </cell>
          <cell r="D5084" t="str">
            <v>DNIT 101/2009-ES</v>
          </cell>
        </row>
        <row r="5085">
          <cell r="A5085">
            <v>5213772</v>
          </cell>
          <cell r="B5085" t="str">
            <v>Pórtico metálico com vão de 11,4 m, vento de 45 m/s, área de exposição de até 17,1 m², tensão admissível solo &gt; 200 kN/m² - areia e brita comerciais</v>
          </cell>
          <cell r="C5085" t="str">
            <v>un</v>
          </cell>
          <cell r="D5085" t="str">
            <v>DNIT 101/2009-ES</v>
          </cell>
        </row>
        <row r="5086">
          <cell r="A5086">
            <v>5213773</v>
          </cell>
          <cell r="B5086" t="str">
            <v>Pórtico metálico com vão de 12,5 m, vento de 45 m/s, área de exposição de até 18,75 m², tensão admissível solo &gt; 200 kN/m² - areia e brita comerciais</v>
          </cell>
          <cell r="C5086" t="str">
            <v>un</v>
          </cell>
          <cell r="D5086" t="str">
            <v>DNIT 101/2009-ES</v>
          </cell>
        </row>
        <row r="5087">
          <cell r="A5087">
            <v>5213774</v>
          </cell>
          <cell r="B5087" t="str">
            <v>Pórtico metálico com vão de 13,6 m, vento de 45 m/s, área de exposição de até 20,4 m², tensão admissível solo &gt; 200 kN/m² - areia e brita comerciais</v>
          </cell>
          <cell r="C5087" t="str">
            <v>un</v>
          </cell>
          <cell r="D5087" t="str">
            <v>DNIT 101/2009-ES</v>
          </cell>
        </row>
        <row r="5088">
          <cell r="A5088">
            <v>5213775</v>
          </cell>
          <cell r="B5088" t="str">
            <v>Pórtico metálico com vão de 14,8 m, vento de 45 m/s, área de exposição de até 22,2 m², tensão admissível solo &gt; 200 kN/m² - areia e brita comerciais</v>
          </cell>
          <cell r="C5088" t="str">
            <v>un</v>
          </cell>
          <cell r="D5088" t="str">
            <v>DNIT 101/2009-ES</v>
          </cell>
        </row>
        <row r="5089">
          <cell r="A5089">
            <v>5213776</v>
          </cell>
          <cell r="B5089" t="str">
            <v>Pórtico metálico com vão de 15,9 m, vento de 45 m/s, área de exposição de até 23,85 m², tensão admissível solo &gt; 200 kN/m² - areia e brita comerciais</v>
          </cell>
          <cell r="C5089" t="str">
            <v>un</v>
          </cell>
          <cell r="D5089" t="str">
            <v>DNIT 101/2009-ES</v>
          </cell>
        </row>
        <row r="5090">
          <cell r="A5090">
            <v>5213777</v>
          </cell>
          <cell r="B5090" t="str">
            <v>Pórtico metálico com vão de 17 m, vento de 45 m/s, área de exposição de até 25,5 m², tensão admissível solo &gt; 200 kN/m² - areia e brita comerciais</v>
          </cell>
          <cell r="C5090" t="str">
            <v>un</v>
          </cell>
          <cell r="D5090" t="str">
            <v>DNIT 101/2009-ES</v>
          </cell>
        </row>
        <row r="5091">
          <cell r="A5091">
            <v>5213778</v>
          </cell>
          <cell r="B5091" t="str">
            <v>Pórtico metálico com vão de 18,1 m, vento de 45 m/s, área de exposição de até 27,15 m², tensão admissível solo &gt;200 kN/m² - areia e brita comerciais</v>
          </cell>
          <cell r="C5091" t="str">
            <v>un</v>
          </cell>
          <cell r="D5091" t="str">
            <v>DNIT 101/2009-ES</v>
          </cell>
        </row>
        <row r="5092">
          <cell r="A5092">
            <v>5213779</v>
          </cell>
          <cell r="B5092" t="str">
            <v>Pórtico metálico com vão de 19,2 m, vento de 45 m/s, área de exposição de até 28,8 m², tensão admissível solo &gt; 200 kN/m² - areia e brita comerciais</v>
          </cell>
          <cell r="C5092" t="str">
            <v>un</v>
          </cell>
          <cell r="D5092" t="str">
            <v>DNIT 101/2009-ES</v>
          </cell>
        </row>
        <row r="5093">
          <cell r="A5093">
            <v>5213780</v>
          </cell>
          <cell r="B5093" t="str">
            <v>Pórtico metálico com vão de 20,3 m, vento de 45 m/s, área de exposição de até 30,33 m², tensão admissível solo &gt; 200 kN/m² - areia e brita comerciais</v>
          </cell>
          <cell r="C5093" t="str">
            <v>un</v>
          </cell>
          <cell r="D5093" t="str">
            <v>DNIT 101/2009-ES</v>
          </cell>
        </row>
        <row r="5094">
          <cell r="A5094">
            <v>5213781</v>
          </cell>
          <cell r="B5094" t="str">
            <v>Pórtico metálico com vão de 21,5 m, vento de 45 m/s, área de exposição de até 31,5 m², tensão admissível solo &gt; 200 kN/m² - areia e brita comerciais</v>
          </cell>
          <cell r="C5094" t="str">
            <v>un</v>
          </cell>
          <cell r="D5094" t="str">
            <v>DNIT 101/2009-ES</v>
          </cell>
        </row>
        <row r="5095">
          <cell r="A5095">
            <v>5213782</v>
          </cell>
          <cell r="B5095" t="str">
            <v>Pórtico metálico com vão de 22,6 m, vento de 45 m/s, área de exposição de até 33,9 m², tensão admissível solo &gt; 200 kN/m² - areia e brita comerciais</v>
          </cell>
          <cell r="C5095" t="str">
            <v>un</v>
          </cell>
          <cell r="D5095" t="str">
            <v>DNIT 101/2009-ES</v>
          </cell>
        </row>
        <row r="5096">
          <cell r="A5096">
            <v>5213783</v>
          </cell>
          <cell r="B5096" t="str">
            <v>Pórtico metálico com vão de 23,7 m, vento de 45 m/s, área de exposição de até 35,55 m², tensão admissível solo &gt; 200 kN/m² - areia e brita comerciais</v>
          </cell>
          <cell r="C5096" t="str">
            <v>un</v>
          </cell>
          <cell r="D5096" t="str">
            <v>DNIT 101/2009-ES</v>
          </cell>
        </row>
        <row r="5097">
          <cell r="A5097">
            <v>5213784</v>
          </cell>
          <cell r="B5097" t="str">
            <v>Pórtico metálico com vão de 24,8 m, vento de 45 m/s, área de exposição de até 37,2 m², tensão admissível solo &gt; 200 kN/m² - areia e brita comerciais</v>
          </cell>
          <cell r="C5097" t="str">
            <v>un</v>
          </cell>
          <cell r="D5097" t="str">
            <v>DNIT 101/2009-ES</v>
          </cell>
        </row>
        <row r="5098">
          <cell r="A5098">
            <v>5213785</v>
          </cell>
          <cell r="B5098" t="str">
            <v>Pórtico metálico com vão de 26 m, vento de 45 m/s, área de exposição de até 39 m², tensão admissível solo &gt;200 kN/m² - areia e brita comerciais</v>
          </cell>
          <cell r="C5098" t="str">
            <v>un</v>
          </cell>
          <cell r="D5098" t="str">
            <v>DNIT 101/2009-ES</v>
          </cell>
        </row>
        <row r="5099">
          <cell r="A5099">
            <v>5213786</v>
          </cell>
          <cell r="B5099" t="str">
            <v>Pórtico metálico com vão de 27,1 m, vento de 45 m/s, área de exposição de até 40,65 m², tensão admissível solo &gt; 200 kN/m² - areia e brita comerciais</v>
          </cell>
          <cell r="C5099" t="str">
            <v>un</v>
          </cell>
          <cell r="D5099" t="str">
            <v>DNIT 101/2009-ES</v>
          </cell>
        </row>
        <row r="5100">
          <cell r="A5100">
            <v>5213787</v>
          </cell>
          <cell r="B5100" t="str">
            <v>Semi-pórtico metálico com vão de 2,7 m, vento de 45 m/s, área de exposição de até 4,05 m², tensão admissível solo &gt; 200 kN/m² - areia extraída e brita produzida</v>
          </cell>
          <cell r="C5100" t="str">
            <v>un</v>
          </cell>
          <cell r="D5100" t="str">
            <v>DNIT 101/2009-ES</v>
          </cell>
        </row>
        <row r="5101">
          <cell r="A5101">
            <v>5213788</v>
          </cell>
          <cell r="B5101" t="str">
            <v>Semi-pórtico metálico com vão de 3,8 m, vento de 45 m/s, área de exposição de até 5,7 m², tensão admissível solo &gt; 200 kN/m² - areia extraída e brita produzida</v>
          </cell>
          <cell r="C5101" t="str">
            <v>un</v>
          </cell>
          <cell r="D5101" t="str">
            <v>DNIT 101/2009-ES</v>
          </cell>
        </row>
        <row r="5102">
          <cell r="A5102">
            <v>5213789</v>
          </cell>
          <cell r="B5102" t="str">
            <v>Semi-pórtico metálico com vão de 4,9 m, vento de 45 m/s, área de exposição de até 7,35 m², tensão admissível solo &gt; 200 kN/m² - areia extraída e brita produzida</v>
          </cell>
          <cell r="C5102" t="str">
            <v>un</v>
          </cell>
          <cell r="D5102" t="str">
            <v>DNIT 101/2009-ES</v>
          </cell>
        </row>
        <row r="5103">
          <cell r="A5103">
            <v>5213790</v>
          </cell>
          <cell r="B5103" t="str">
            <v>Semi-pórtico metálico com vão de 6 m, vento de 45 m/s, área de exposição de até 9 m², tensão admissível solo &gt; 200 kN/m² - areia extraída e brita produzida</v>
          </cell>
          <cell r="C5103" t="str">
            <v>un</v>
          </cell>
          <cell r="D5103" t="str">
            <v>DNIT 101/2009-ES</v>
          </cell>
        </row>
        <row r="5104">
          <cell r="A5104">
            <v>5213791</v>
          </cell>
          <cell r="B5104" t="str">
            <v>Semi-pórtico metálico com vão de 7,2 m, vento de 45 m/s, área de exposição de até 10,65 m², tensão admissível solo &gt; 200 kN/m² - areia extraída e brita produzida</v>
          </cell>
          <cell r="C5104" t="str">
            <v>un</v>
          </cell>
          <cell r="D5104" t="str">
            <v>DNIT 101/2009-ES</v>
          </cell>
        </row>
        <row r="5105">
          <cell r="A5105">
            <v>5213792</v>
          </cell>
          <cell r="B5105" t="str">
            <v>Semi-pórtico metálico com vão de 8,3 m, vento de 45 m/s, área de exposição de até 12,45 m², tensão admissível solo &gt; 200 kN/m² - areia extraída e brita produzida</v>
          </cell>
          <cell r="C5105" t="str">
            <v>un</v>
          </cell>
          <cell r="D5105" t="str">
            <v>DNIT 101/2009-ES</v>
          </cell>
        </row>
        <row r="5106">
          <cell r="A5106">
            <v>5213793</v>
          </cell>
          <cell r="B5106" t="str">
            <v>Pórtico metálico com vão de 9,2 m, vento de 45 m/s, área de exposição de até 13,8 m², tensão admissível solo &gt; 200 kN/m² - areia extraída e brita produzida</v>
          </cell>
          <cell r="C5106" t="str">
            <v>un</v>
          </cell>
          <cell r="D5106" t="str">
            <v>DNIT 101/2009-ES</v>
          </cell>
        </row>
        <row r="5107">
          <cell r="A5107">
            <v>5213794</v>
          </cell>
          <cell r="B5107" t="str">
            <v>Pórtico metálico com vão de 10,3 m, vento de 45 m/s, área de exposição de até 15,33 m², tensão admissível solo &gt; 200 kN/m² - areia extraída e brita produzida</v>
          </cell>
          <cell r="C5107" t="str">
            <v>un</v>
          </cell>
          <cell r="D5107" t="str">
            <v>DNIT 101/2009-ES</v>
          </cell>
        </row>
        <row r="5108">
          <cell r="A5108">
            <v>5213795</v>
          </cell>
          <cell r="B5108" t="str">
            <v>Pórtico metálico com vão de 11,4 m, vento de 45 m/s, área de exposição de até 17,1 m², tensão admissível solo &gt; 200 kN/m² - areia extraída e brita produzida</v>
          </cell>
          <cell r="C5108" t="str">
            <v>un</v>
          </cell>
          <cell r="D5108" t="str">
            <v>DNIT 101/2009-ES</v>
          </cell>
        </row>
        <row r="5109">
          <cell r="A5109">
            <v>5213796</v>
          </cell>
          <cell r="B5109" t="str">
            <v>Pórtico metálico com vão de 12,5 m, vento de 45 m/s, área de exposição de até 18,75 m², tensão admissível solo &gt; 200 kN/m² - areia extraída e brita produzida</v>
          </cell>
          <cell r="C5109" t="str">
            <v>un</v>
          </cell>
          <cell r="D5109" t="str">
            <v>DNIT 101/2009-ES</v>
          </cell>
        </row>
        <row r="5110">
          <cell r="A5110">
            <v>5213797</v>
          </cell>
          <cell r="B5110" t="str">
            <v>Pórtico metálico com vão de 13,6 m, vento de 45 m/s, área de exposição de até 20,4 m², tensão admissível solo &gt; 200 kN/m² - areia extraída e brita produzida</v>
          </cell>
          <cell r="C5110" t="str">
            <v>un</v>
          </cell>
          <cell r="D5110" t="str">
            <v>DNIT 101/2009-ES</v>
          </cell>
        </row>
        <row r="5111">
          <cell r="A5111">
            <v>5213798</v>
          </cell>
          <cell r="B5111" t="str">
            <v>Pórtico metálico com vão de 14,8 m, vento de 45 m/s, área de exposição de até 22,2 m², tensão admissível solo &gt; 200 kN/m² - areia extraída e brita produzida</v>
          </cell>
          <cell r="C5111" t="str">
            <v>un</v>
          </cell>
          <cell r="D5111" t="str">
            <v>DNIT 101/2009-ES</v>
          </cell>
        </row>
        <row r="5112">
          <cell r="A5112">
            <v>5213799</v>
          </cell>
          <cell r="B5112" t="str">
            <v>Pórtico metálico com vão de 15,9 m, vento de 45 m/s, área de exposição de até 23,85 m², tensão admissível solo &gt; 200 kN/m² - areia extraída e brita produzida</v>
          </cell>
          <cell r="C5112" t="str">
            <v>un</v>
          </cell>
          <cell r="D5112" t="str">
            <v>DNIT 101/2009-ES</v>
          </cell>
        </row>
        <row r="5113">
          <cell r="A5113">
            <v>5213800</v>
          </cell>
          <cell r="B5113" t="str">
            <v>Pórtico metálico com vão de 17 m, vento de 45 m/s, área de exposição de até 25,5 m², tensão admissível solo &gt; 200 kN/m² - areia extraída e brita produzida</v>
          </cell>
          <cell r="C5113" t="str">
            <v>un</v>
          </cell>
          <cell r="D5113" t="str">
            <v>DNIT 101/2009-ES</v>
          </cell>
        </row>
        <row r="5114">
          <cell r="A5114">
            <v>5213801</v>
          </cell>
          <cell r="B5114" t="str">
            <v>Pórtico metálico com vão de 18,1 m, vento de 45 m/s, área de exposição de até 27,15 m², tensão admissível solo &gt; 200 kN/m² - areia extraída e brita produzida</v>
          </cell>
          <cell r="C5114" t="str">
            <v>un</v>
          </cell>
          <cell r="D5114" t="str">
            <v>DNIT 101/2009-ES</v>
          </cell>
        </row>
        <row r="5115">
          <cell r="A5115">
            <v>5213802</v>
          </cell>
          <cell r="B5115" t="str">
            <v>Pórtico metálico com vão de 19,2 m, vento de 45 m/s, área de exposição de até 28,8 m², tensão admissível solo &gt; 200 kN/m² - areia extraída e brita produzida</v>
          </cell>
          <cell r="C5115" t="str">
            <v>un</v>
          </cell>
          <cell r="D5115" t="str">
            <v>DNIT 101/2009-ES</v>
          </cell>
        </row>
        <row r="5116">
          <cell r="A5116">
            <v>5213803</v>
          </cell>
          <cell r="B5116" t="str">
            <v>Pórtico metálico com vão de 20,3 m, vento de 45 m/s, área de exposição de até 30,33 m², tensão admissível solo &gt; 200 kN/m² - areia extraída e brita produzida</v>
          </cell>
          <cell r="C5116" t="str">
            <v>un</v>
          </cell>
          <cell r="D5116" t="str">
            <v>DNIT 101/2009-ES</v>
          </cell>
        </row>
        <row r="5117">
          <cell r="A5117">
            <v>5213804</v>
          </cell>
          <cell r="B5117" t="str">
            <v>Pórtico metálico com vão de 21,5 m, vento de 45 m/s, área de exposição de até 31,5 m², tensão admissível solo &gt; 200 kN/m² - areia extraída e brita produzida</v>
          </cell>
          <cell r="C5117" t="str">
            <v>un</v>
          </cell>
          <cell r="D5117" t="str">
            <v>DNIT 101/2009-ES</v>
          </cell>
        </row>
        <row r="5118">
          <cell r="A5118">
            <v>5213805</v>
          </cell>
          <cell r="B5118" t="str">
            <v>Pórtico metálico com vão de 22,6 m, vento de 45 m/s, área de exposição de até 33,9 m², tensão admissível solo &gt; 200 kN/m² - areia extraída e brita produzida</v>
          </cell>
          <cell r="C5118" t="str">
            <v>un</v>
          </cell>
          <cell r="D5118" t="str">
            <v>DNIT 101/2009-ES</v>
          </cell>
        </row>
        <row r="5119">
          <cell r="A5119">
            <v>5213806</v>
          </cell>
          <cell r="B5119" t="str">
            <v>Pórtico metálico com vão de 23,7 m, vento de 45 m/s, área de exposição de até 35,55 m², tensão admissível solo &gt; 200 kN/m² - areia extraída e brita produzida</v>
          </cell>
          <cell r="C5119" t="str">
            <v>un</v>
          </cell>
          <cell r="D5119" t="str">
            <v>DNIT 101/2009-ES</v>
          </cell>
        </row>
        <row r="5120">
          <cell r="A5120">
            <v>5213807</v>
          </cell>
          <cell r="B5120" t="str">
            <v>Pórtico metálico com vão de 24,8 m, vento de 45 m/s, área de exposição de até 37,2 m², tensão admissível solo &gt; 200 kN/m² - areia extraída e brita produzida</v>
          </cell>
          <cell r="C5120" t="str">
            <v>un</v>
          </cell>
          <cell r="D5120" t="str">
            <v>DNIT 101/2009-ES</v>
          </cell>
        </row>
        <row r="5121">
          <cell r="A5121">
            <v>5213808</v>
          </cell>
          <cell r="B5121" t="str">
            <v>Pórtico metálico com vão de 26 m, vento de 45 m/s, área de exposição de até 39 m², tensão admissível solo &gt; 200 kN/m² - areia extraída e brita produzida</v>
          </cell>
          <cell r="C5121" t="str">
            <v>un</v>
          </cell>
          <cell r="D5121" t="str">
            <v>DNIT 101/2009-ES</v>
          </cell>
        </row>
        <row r="5122">
          <cell r="A5122">
            <v>5213809</v>
          </cell>
          <cell r="B5122" t="str">
            <v>Pórtico metálico com vão de 27,1 m, vento de 45 m/s, área de exposição de até 40,65 m², tensão admissível solo &gt; 200 kN/m² - areia extraída e brita produzida</v>
          </cell>
          <cell r="C5122" t="str">
            <v>un</v>
          </cell>
          <cell r="D5122" t="str">
            <v>DNIT 101/2009-ES</v>
          </cell>
        </row>
        <row r="5123">
          <cell r="A5123">
            <v>5213810</v>
          </cell>
          <cell r="B5123" t="str">
            <v>Semi-pórtico duplo metálico com vão de 2 x 2,7 m, vento de 45 m/s, área de exposição de até 2 x 4,05 m², tensão admissível solo &gt; 200 kN/m² - areia e brita comerciais</v>
          </cell>
          <cell r="C5123" t="str">
            <v>un</v>
          </cell>
          <cell r="D5123" t="str">
            <v>DNIT 101/2009-ES</v>
          </cell>
        </row>
        <row r="5124">
          <cell r="A5124">
            <v>5213811</v>
          </cell>
          <cell r="B5124" t="str">
            <v>Semi-pórtico duplo metálico com vão de 2 x 3,8 m, vento de 45 m/s, área de exposição de até 2 x 5,7 m², tensão admissível solo &gt; 200 kN/m² - areia e brita comerciais</v>
          </cell>
          <cell r="C5124" t="str">
            <v>un</v>
          </cell>
          <cell r="D5124" t="str">
            <v>DNIT 101/2009-ES</v>
          </cell>
        </row>
        <row r="5125">
          <cell r="A5125">
            <v>5213812</v>
          </cell>
          <cell r="B5125" t="str">
            <v>Semi-pórtico duplo metálico com vão de 2 x 4,9 m, vento de 45 m/s, área de exposição de até 2 x 7,35 m², tensão admissível solo &gt; 200 kN/m² - areia e brita comerciais</v>
          </cell>
          <cell r="C5125" t="str">
            <v>un</v>
          </cell>
          <cell r="D5125" t="str">
            <v>DNIT 101/2009-ES</v>
          </cell>
        </row>
        <row r="5126">
          <cell r="A5126">
            <v>5213813</v>
          </cell>
          <cell r="B5126" t="str">
            <v>Semi-pórtico duplo metálico com vão de 2 x 6 m, vento de 45 m/s, área de exposição de até 2 x 9 m², tensão admissível solo &gt; 200 kN/m² - areia e brita comerciais</v>
          </cell>
          <cell r="C5126" t="str">
            <v>un</v>
          </cell>
          <cell r="D5126" t="str">
            <v>DNIT 101/2009-ES</v>
          </cell>
        </row>
        <row r="5127">
          <cell r="A5127">
            <v>5213814</v>
          </cell>
          <cell r="B5127" t="str">
            <v>Semi-pórtico duplo metálico com vão de 2 x 7,2 m, vento de 45 m/s, área de exposição de até 2 x 10,8 m², tensão admissível solo &gt; 200 kN/m² - areia e brita comerciais</v>
          </cell>
          <cell r="C5127" t="str">
            <v>un</v>
          </cell>
          <cell r="D5127" t="str">
            <v>DNIT 101/2009-ES</v>
          </cell>
        </row>
        <row r="5128">
          <cell r="A5128">
            <v>5213815</v>
          </cell>
          <cell r="B5128" t="str">
            <v>Semi-pórtico duplo metálico com vão de 2 x 8,3 m, vento de 45 m/s, área de exposição de até 2 x 12,45 m², tensão admissível solo &gt; 200 kN/m² - areia e brita comerciais</v>
          </cell>
          <cell r="C5128" t="str">
            <v>un</v>
          </cell>
          <cell r="D5128" t="str">
            <v>DNIT 101/2009-ES</v>
          </cell>
        </row>
        <row r="5129">
          <cell r="A5129">
            <v>5213816</v>
          </cell>
          <cell r="B5129" t="str">
            <v>Semi-pórtico duplo metálico com vão de 2 x 2,7 m, vento de 45 m/s, área de exposição de até 2 x 4,05 m², tensão admissível solo &gt; 200 kN/m² - areia extraída e brita produzida</v>
          </cell>
          <cell r="C5129" t="str">
            <v>un</v>
          </cell>
          <cell r="D5129" t="str">
            <v>DNIT 101/2009-ES</v>
          </cell>
        </row>
        <row r="5130">
          <cell r="A5130">
            <v>5213817</v>
          </cell>
          <cell r="B5130" t="str">
            <v>Semi-pórtico duplo metálico com vão de 2 x 3,8 m, vento de 45 m/s, área de exposição de até 2 x 5,7 m², tensão admissível solo &gt; 200 kN/m² - areia extraída e brita produzida</v>
          </cell>
          <cell r="C5130" t="str">
            <v>un</v>
          </cell>
          <cell r="D5130" t="str">
            <v>DNIT 101/2009-ES</v>
          </cell>
        </row>
        <row r="5131">
          <cell r="A5131">
            <v>5213818</v>
          </cell>
          <cell r="B5131" t="str">
            <v>Semi-pórtico duplo metálico com vão de 2 x 4,9 m, vento de 45 m/s, área de exposição de até 2 x 7,35 m², tensão admissível solo &gt; 200 kN/m² - areia extraída e brita produzida</v>
          </cell>
          <cell r="C5131" t="str">
            <v>un</v>
          </cell>
          <cell r="D5131" t="str">
            <v>DNIT 101/2009-ES</v>
          </cell>
        </row>
        <row r="5132">
          <cell r="A5132">
            <v>5213819</v>
          </cell>
          <cell r="B5132" t="str">
            <v>Semi-pórtico duplo metálico com vão de 2 x 6 m, vento de 45 m/s, área de exposição de até 2 x 9 m², tensão admissível solo &gt; 200 kN/m² - areia extraída e brita produzida</v>
          </cell>
          <cell r="C5132" t="str">
            <v>un</v>
          </cell>
          <cell r="D5132" t="str">
            <v>DNIT 101/2009-ES</v>
          </cell>
        </row>
        <row r="5133">
          <cell r="A5133">
            <v>5213820</v>
          </cell>
          <cell r="B5133" t="str">
            <v>Semi-pórtico duplo metálico com vão de 2 x 7,2 m, vento de 45 m/s, área de exposição de até 2 x 10,8 m², tensão admissível solo &gt; 200 kN/m² - areia extraída e brita produzida</v>
          </cell>
          <cell r="C5133" t="str">
            <v>un</v>
          </cell>
          <cell r="D5133" t="str">
            <v>DNIT 101/2009-ES</v>
          </cell>
        </row>
        <row r="5134">
          <cell r="A5134">
            <v>5213821</v>
          </cell>
          <cell r="B5134" t="str">
            <v>Semi-pórtico duplo metálico com vão de 2 x 8,3 m, vento de 45 m/s, área de exposição de até 2 x 12,45 m², tensão admissível solo &gt; 200 kN/m² - areia extraída e brita produzida</v>
          </cell>
          <cell r="C5134" t="str">
            <v>un</v>
          </cell>
          <cell r="D5134" t="str">
            <v>DNIT 101/2009-ES</v>
          </cell>
        </row>
        <row r="5135">
          <cell r="A5135">
            <v>5213830</v>
          </cell>
          <cell r="B5135" t="str">
            <v>Remoção de sinalização horizontal por fresagem</v>
          </cell>
          <cell r="C5135" t="str">
            <v>m²</v>
          </cell>
          <cell r="D5135" t="str">
            <v>DNIT 100/2009-ES</v>
          </cell>
        </row>
        <row r="5136">
          <cell r="A5136">
            <v>5213831</v>
          </cell>
          <cell r="B5136" t="str">
            <v>Remoção de sinalização horizontal tipo pintura acrílica por jateamento abrasivo úmido com vidro - utilização de 3 vezes</v>
          </cell>
          <cell r="C5136" t="str">
            <v>m²</v>
          </cell>
          <cell r="D5136" t="str">
            <v>DNIT 100/2009-ES</v>
          </cell>
        </row>
        <row r="5137">
          <cell r="A5137">
            <v>5213832</v>
          </cell>
          <cell r="B5137" t="str">
            <v>Remoção de sinalização horizontal com maçarico</v>
          </cell>
          <cell r="C5137" t="str">
            <v>m²</v>
          </cell>
          <cell r="D5137" t="str">
            <v>DNIT 100/2009-ES</v>
          </cell>
        </row>
        <row r="5138">
          <cell r="A5138">
            <v>5213833</v>
          </cell>
          <cell r="B5138" t="str">
            <v>Barreira plástica monobloco para canalização de trânsito medindo 101 x 50 x 55 cm - utilização de 10 vezes</v>
          </cell>
          <cell r="C5138" t="str">
            <v>un</v>
          </cell>
          <cell r="D5138"/>
        </row>
        <row r="5139">
          <cell r="A5139">
            <v>5213834</v>
          </cell>
          <cell r="B5139" t="str">
            <v>Barreira plástica para canalização de trânsito - 60 x 45 x 60 cm - utilização de 10 vezes</v>
          </cell>
          <cell r="C5139" t="str">
            <v>un</v>
          </cell>
          <cell r="D5139"/>
        </row>
        <row r="5140">
          <cell r="A5140">
            <v>5213835</v>
          </cell>
          <cell r="B5140" t="str">
            <v>Cone plástico para canalização de trânsito - utilização de 5 vezes</v>
          </cell>
          <cell r="C5140" t="str">
            <v>un</v>
          </cell>
          <cell r="D5140"/>
        </row>
        <row r="5141">
          <cell r="A5141">
            <v>5213836</v>
          </cell>
          <cell r="B5141" t="str">
            <v>Balizador cônico refletivo em polietileno semi flexível de 114 x 11 x 40 cm - utilização de 5 vezes</v>
          </cell>
          <cell r="C5141" t="str">
            <v>un</v>
          </cell>
          <cell r="D5141"/>
        </row>
        <row r="5142">
          <cell r="A5142">
            <v>5213837</v>
          </cell>
          <cell r="B5142" t="str">
            <v>Delimitador de tráfego flexível com duas faixas refletivas D = 20 cm e H = 80 cm com chumbador</v>
          </cell>
          <cell r="C5142" t="str">
            <v>un</v>
          </cell>
          <cell r="D5142"/>
        </row>
        <row r="5143">
          <cell r="A5143">
            <v>5213838</v>
          </cell>
          <cell r="B5143" t="str">
            <v>Cilindro canalizador de tráfego com base quadrada de 111 x 56 x 56 cm - utilização de 10 vezes</v>
          </cell>
          <cell r="C5143" t="str">
            <v>un</v>
          </cell>
          <cell r="D5143"/>
        </row>
        <row r="5144">
          <cell r="A5144">
            <v>5213839</v>
          </cell>
          <cell r="B5144" t="str">
            <v>Dispositivo de direcionamento ou bloqueio tipo tapume - utilização de 3 vezes</v>
          </cell>
          <cell r="C5144" t="str">
            <v>m²</v>
          </cell>
          <cell r="D5144"/>
        </row>
        <row r="5145">
          <cell r="A5145">
            <v>5213840</v>
          </cell>
          <cell r="B5145" t="str">
            <v>Dispositivo de direcionamento ou bloqueio tipo tela plástica com suporte fixo - utilização de 3 vezes</v>
          </cell>
          <cell r="C5145" t="str">
            <v>m²</v>
          </cell>
          <cell r="D5145"/>
        </row>
        <row r="5146">
          <cell r="A5146">
            <v>5213841</v>
          </cell>
          <cell r="B5146" t="str">
            <v>Dispositivo de direcionamento ou bloqueio com tela plástica com suporte móvel fixo em bloco de concreto - utilização de 3 vezes</v>
          </cell>
          <cell r="C5146" t="str">
            <v>m²</v>
          </cell>
          <cell r="D5146"/>
        </row>
        <row r="5147">
          <cell r="A5147">
            <v>5213842</v>
          </cell>
          <cell r="B5147" t="str">
            <v>Fita zebrada em dispositivos de canalização de trânsito</v>
          </cell>
          <cell r="C5147" t="str">
            <v>m</v>
          </cell>
          <cell r="D5147"/>
        </row>
        <row r="5148">
          <cell r="A5148">
            <v>5213843</v>
          </cell>
          <cell r="B5148" t="str">
            <v>Barreira plástica articulável modular 240 x 100 cm na cor amarela - utilização de 10 vezes</v>
          </cell>
          <cell r="C5148" t="str">
            <v>m</v>
          </cell>
          <cell r="D5148"/>
        </row>
        <row r="5149">
          <cell r="A5149">
            <v>5213844</v>
          </cell>
          <cell r="B5149" t="str">
            <v>Sinalizador direcional móvel, LED, com banco fotovoltaico de energia e montado em chassi com engate</v>
          </cell>
          <cell r="C5149" t="str">
            <v>h</v>
          </cell>
          <cell r="D5149"/>
        </row>
        <row r="5150">
          <cell r="A5150">
            <v>5213845</v>
          </cell>
          <cell r="B5150" t="str">
            <v>Painel de mensagens variáveis, portátil móvel, LED, com banco fotovoltaico de energia e montado em chassi com engate</v>
          </cell>
          <cell r="C5150" t="str">
            <v>h</v>
          </cell>
          <cell r="D5150"/>
        </row>
        <row r="5151">
          <cell r="A5151">
            <v>5213846</v>
          </cell>
          <cell r="B5151" t="str">
            <v>Painel com seta luminosa montado em chassi de caminhão com prancha</v>
          </cell>
          <cell r="C5151" t="str">
            <v>h</v>
          </cell>
          <cell r="D5151"/>
        </row>
        <row r="5152">
          <cell r="A5152">
            <v>5213847</v>
          </cell>
          <cell r="B5152" t="str">
            <v>Painel com seta luminosa montado em chassi de caminhão com prancha e amortecedor retrátil</v>
          </cell>
          <cell r="C5152" t="str">
            <v>h</v>
          </cell>
          <cell r="D5152"/>
        </row>
        <row r="5153">
          <cell r="A5153">
            <v>5213848</v>
          </cell>
          <cell r="B5153" t="str">
            <v>Dispositivo de canalização de trânsito com luz de advertência e bateria - utilização de 200 vezes</v>
          </cell>
          <cell r="C5153" t="str">
            <v>un</v>
          </cell>
          <cell r="D5153"/>
        </row>
        <row r="5154">
          <cell r="A5154">
            <v>5213849</v>
          </cell>
          <cell r="B5154" t="str">
            <v>Semáforo móvel com 3 lentes D = 200 mm</v>
          </cell>
          <cell r="C5154" t="str">
            <v>h</v>
          </cell>
          <cell r="D5154"/>
        </row>
        <row r="5155">
          <cell r="A5155">
            <v>5213850</v>
          </cell>
          <cell r="B5155" t="str">
            <v>Operação de sinalização por bandeirola de tecido ou com placa metálica</v>
          </cell>
          <cell r="C5155" t="str">
            <v>h</v>
          </cell>
          <cell r="D5155" t="str">
            <v>DNIT 101/2009-ES</v>
          </cell>
        </row>
        <row r="5156">
          <cell r="A5156">
            <v>5213851</v>
          </cell>
          <cell r="B5156" t="str">
            <v>Fornecimento e implantação de suporte metálico galvanizado para placa de regulamentação - D = 0,60 m</v>
          </cell>
          <cell r="C5156" t="str">
            <v>un</v>
          </cell>
          <cell r="D5156" t="str">
            <v>DNIT 101/2009-ES</v>
          </cell>
        </row>
        <row r="5157">
          <cell r="A5157">
            <v>5213852</v>
          </cell>
          <cell r="B5157" t="str">
            <v>Fornecimento e implantação de suporte metálico galvanizado para placa de regulamentação - D = 0,80 m</v>
          </cell>
          <cell r="C5157" t="str">
            <v>un</v>
          </cell>
          <cell r="D5157" t="str">
            <v>DNIT 101/2009-ES</v>
          </cell>
        </row>
        <row r="5158">
          <cell r="A5158">
            <v>5213853</v>
          </cell>
          <cell r="B5158" t="str">
            <v>Fornecimento e implantação de suporte metálico galvanizado para placa de regulamentação - D = 1,00 m</v>
          </cell>
          <cell r="C5158" t="str">
            <v>un</v>
          </cell>
          <cell r="D5158" t="str">
            <v>DNIT 101/2009-ES</v>
          </cell>
        </row>
        <row r="5159">
          <cell r="A5159">
            <v>5213854</v>
          </cell>
          <cell r="B5159" t="str">
            <v>Fornecimento e implantação de suporte metálico galvanizado para placa de regulamentação- D = 1,20 m</v>
          </cell>
          <cell r="C5159" t="str">
            <v>un</v>
          </cell>
          <cell r="D5159" t="str">
            <v>DNIT 101/2009-ES</v>
          </cell>
        </row>
        <row r="5160">
          <cell r="A5160">
            <v>5213855</v>
          </cell>
          <cell r="B5160" t="str">
            <v>Fornecimento e implantação de suporte metálico galvanizado para placa de regulamentação - R1 - lado de 0,248 m</v>
          </cell>
          <cell r="C5160" t="str">
            <v>un</v>
          </cell>
          <cell r="D5160" t="str">
            <v>DNIT 101/2009-ES</v>
          </cell>
        </row>
        <row r="5161">
          <cell r="A5161">
            <v>5213856</v>
          </cell>
          <cell r="B5161" t="str">
            <v>Fornecimento e implantação de suporte metálico galvanizado para placa de regulamentação - R1 - lado de 0,331 m</v>
          </cell>
          <cell r="C5161" t="str">
            <v>un</v>
          </cell>
          <cell r="D5161" t="str">
            <v>DNIT 101/2009-ES</v>
          </cell>
        </row>
        <row r="5162">
          <cell r="A5162">
            <v>5213857</v>
          </cell>
          <cell r="B5162" t="str">
            <v>Fornecimento e implantação de suporte metálico galvanizado para placa de regulamentação - R1 - lado de 0,414 m</v>
          </cell>
          <cell r="C5162" t="str">
            <v>un</v>
          </cell>
          <cell r="D5162" t="str">
            <v>DNIT 101/2009-ES</v>
          </cell>
        </row>
        <row r="5163">
          <cell r="A5163">
            <v>5213858</v>
          </cell>
          <cell r="B5163" t="str">
            <v>Fornecimento e implantação de suporte metálico galvanizado para placa de regulamentação - R1 - lado de 0,497 m</v>
          </cell>
          <cell r="C5163" t="str">
            <v>un</v>
          </cell>
          <cell r="D5163" t="str">
            <v>DNIT 101/2009-ES</v>
          </cell>
        </row>
        <row r="5164">
          <cell r="A5164">
            <v>5213859</v>
          </cell>
          <cell r="B5164" t="str">
            <v>Fornecimento e implantação de suporte metálico galvanizado para placa de regulamentação - R2 - lado de 0,60 m</v>
          </cell>
          <cell r="C5164" t="str">
            <v>un</v>
          </cell>
          <cell r="D5164" t="str">
            <v>DNIT 101/2009-ES</v>
          </cell>
        </row>
        <row r="5165">
          <cell r="A5165">
            <v>5213860</v>
          </cell>
          <cell r="B5165" t="str">
            <v>Fornecimento e implantação de suporte metálico galvanizado para placa de regulamentação - R2 - lado de 0,80 m</v>
          </cell>
          <cell r="C5165" t="str">
            <v>un</v>
          </cell>
          <cell r="D5165" t="str">
            <v>DNIT 101/2009-ES</v>
          </cell>
        </row>
        <row r="5166">
          <cell r="A5166">
            <v>5213861</v>
          </cell>
          <cell r="B5166" t="str">
            <v>Fornecimento e implantação de suporte metálico galvanizado para placa de regulamentação - R2 - lado de 1,00 m</v>
          </cell>
          <cell r="C5166" t="str">
            <v>un</v>
          </cell>
          <cell r="D5166" t="str">
            <v>DNIT 101/2009-ES</v>
          </cell>
        </row>
        <row r="5167">
          <cell r="A5167">
            <v>5213862</v>
          </cell>
          <cell r="B5167" t="str">
            <v>Fornecimento e implantação de suporte metálico galvanizado para placa de regulamentação - R2 - lado de 1,20 m</v>
          </cell>
          <cell r="C5167" t="str">
            <v>un</v>
          </cell>
          <cell r="D5167" t="str">
            <v>DNIT 101/2009-ES</v>
          </cell>
        </row>
        <row r="5168">
          <cell r="A5168">
            <v>5213863</v>
          </cell>
          <cell r="B5168" t="str">
            <v>Fornecimento e implantação de suporte metálico galvanizado para placa de advertência - lado de 0,60 m</v>
          </cell>
          <cell r="C5168" t="str">
            <v>un</v>
          </cell>
          <cell r="D5168" t="str">
            <v>DNIT 101/2009-ES</v>
          </cell>
        </row>
        <row r="5169">
          <cell r="A5169">
            <v>5213864</v>
          </cell>
          <cell r="B5169" t="str">
            <v>Fornecimento e implantação de suporte metálico galvanizado para placa de advertência - lado de 0,80 m</v>
          </cell>
          <cell r="C5169" t="str">
            <v>un</v>
          </cell>
          <cell r="D5169" t="str">
            <v>DNIT 101/2009-ES</v>
          </cell>
        </row>
        <row r="5170">
          <cell r="A5170">
            <v>5213865</v>
          </cell>
          <cell r="B5170" t="str">
            <v>Fornecimento e implantação de suporte metálico galvanizado para placa de advertência - lado de 1,00 m</v>
          </cell>
          <cell r="C5170" t="str">
            <v>un</v>
          </cell>
          <cell r="D5170" t="str">
            <v>DNIT 101/2009-ES</v>
          </cell>
        </row>
        <row r="5171">
          <cell r="A5171">
            <v>5213866</v>
          </cell>
          <cell r="B5171" t="str">
            <v>Fornecimento e implantação de suporte metálico galvanizado para placa de advertência - lado de 1,20 m</v>
          </cell>
          <cell r="C5171" t="str">
            <v>un</v>
          </cell>
          <cell r="D5171" t="str">
            <v>DNIT 101/2009-ES</v>
          </cell>
        </row>
        <row r="5172">
          <cell r="A5172">
            <v>5213867</v>
          </cell>
          <cell r="B5172" t="str">
            <v>Fornecimento e implantação de suporte metálico galvanizado para marco quilométrico</v>
          </cell>
          <cell r="C5172" t="str">
            <v>un</v>
          </cell>
          <cell r="D5172" t="str">
            <v>DNIT 101/2009-ES</v>
          </cell>
        </row>
        <row r="5173">
          <cell r="A5173">
            <v>5213868</v>
          </cell>
          <cell r="B5173" t="str">
            <v>Fornecimento e implantação de suporte metálico galvanizado para placas - 2,00 x 1,00 m</v>
          </cell>
          <cell r="C5173" t="str">
            <v>un</v>
          </cell>
          <cell r="D5173" t="str">
            <v>DNIT 101/2009-ES</v>
          </cell>
        </row>
        <row r="5174">
          <cell r="A5174">
            <v>5213869</v>
          </cell>
          <cell r="B5174" t="str">
            <v>Fornecimento e implantação de suporte metálico galvanizado para placas - 3,00 x 1,50 m</v>
          </cell>
          <cell r="C5174" t="str">
            <v>un</v>
          </cell>
          <cell r="D5174" t="str">
            <v>DNIT 101/2009-ES</v>
          </cell>
        </row>
        <row r="5175">
          <cell r="A5175">
            <v>5213870</v>
          </cell>
          <cell r="B5175" t="str">
            <v>Fornecimento e implantação de suporte metálico galvanizado para placas - 3,00 x 2,00 m</v>
          </cell>
          <cell r="C5175" t="str">
            <v>un</v>
          </cell>
          <cell r="D5175" t="str">
            <v>DNIT 101/2009-ES</v>
          </cell>
        </row>
        <row r="5176">
          <cell r="A5176">
            <v>5213871</v>
          </cell>
          <cell r="B5176" t="str">
            <v>Fornecimento e implantação de suporte metálico galvanizado para placas - 4,00 x 2,00 m</v>
          </cell>
          <cell r="C5176" t="str">
            <v>un</v>
          </cell>
          <cell r="D5176" t="str">
            <v>DNIT 101/2009-ES</v>
          </cell>
        </row>
        <row r="5177">
          <cell r="A5177">
            <v>5213872</v>
          </cell>
          <cell r="B5177" t="str">
            <v>Fornecimento e implantação de suporte metálico galvanizado para placas - 4,00 x 3,00 m</v>
          </cell>
          <cell r="C5177" t="str">
            <v>un</v>
          </cell>
          <cell r="D5177" t="str">
            <v>DNIT 101/2009-ES</v>
          </cell>
        </row>
        <row r="5178">
          <cell r="A5178">
            <v>5214000</v>
          </cell>
          <cell r="B5178" t="str">
            <v>Termoplástico pré-formado para sinalização horizontal com espessura de 2 mm - fornecimento e implantação</v>
          </cell>
          <cell r="C5178" t="str">
            <v>m²</v>
          </cell>
          <cell r="D5178" t="str">
            <v>DNIT 100/2009-ES</v>
          </cell>
        </row>
        <row r="5179">
          <cell r="A5179">
            <v>5214001</v>
          </cell>
          <cell r="B5179" t="str">
            <v>Pintura de faixa - tinta base acrílica emulsionada em água - espessura de 0,3 mm</v>
          </cell>
          <cell r="C5179" t="str">
            <v>m²</v>
          </cell>
          <cell r="D5179" t="str">
            <v>DNIT 100/2009-ES</v>
          </cell>
        </row>
        <row r="5180">
          <cell r="A5180">
            <v>5214002</v>
          </cell>
          <cell r="B5180" t="str">
            <v>Pintura de setas e zebrados - tinta base acrílica emulsionada em água - espessura de 0,3 mm</v>
          </cell>
          <cell r="C5180" t="str">
            <v>m²</v>
          </cell>
          <cell r="D5180" t="str">
            <v>DNIT 100/2009-ES</v>
          </cell>
        </row>
        <row r="5181">
          <cell r="A5181">
            <v>5214003</v>
          </cell>
          <cell r="B5181" t="str">
            <v>Pintura de setas e zebrados - termoplástico por aspersão - espessura de 1,5 mm</v>
          </cell>
          <cell r="C5181" t="str">
            <v>m²</v>
          </cell>
          <cell r="D5181" t="str">
            <v>DNIT 100/2009-ES</v>
          </cell>
        </row>
        <row r="5182">
          <cell r="A5182">
            <v>5214004</v>
          </cell>
          <cell r="B5182" t="str">
            <v>Pintura de faixa - termoplástico em alto relevo tipo II - relevo simples ranhurado - base</v>
          </cell>
          <cell r="C5182" t="str">
            <v>m²</v>
          </cell>
          <cell r="D5182" t="str">
            <v>DNIT 100/2009-ES</v>
          </cell>
        </row>
        <row r="5183">
          <cell r="A5183">
            <v>5214005</v>
          </cell>
          <cell r="B5183" t="str">
            <v>Pintura de faixa - termoplástico em alto relevo tipo III - relevo simples - base</v>
          </cell>
          <cell r="C5183" t="str">
            <v>m²</v>
          </cell>
          <cell r="D5183" t="str">
            <v>DNIT 100/2009-ES</v>
          </cell>
        </row>
        <row r="5184">
          <cell r="A5184">
            <v>5214006</v>
          </cell>
          <cell r="B5184" t="str">
            <v>Pintura de faixa - termoplástico em alto relevo tipo IV - relevo simples sem base</v>
          </cell>
          <cell r="C5184" t="str">
            <v>m²</v>
          </cell>
          <cell r="D5184" t="str">
            <v>DNIT 100/2009-ES</v>
          </cell>
        </row>
        <row r="5185">
          <cell r="A5185">
            <v>5214007</v>
          </cell>
          <cell r="B5185" t="str">
            <v>Pintura de faixa - termoplástico em alto relevo tipo V - relevo multipontos sem base (gotas)</v>
          </cell>
          <cell r="C5185" t="str">
            <v>m²</v>
          </cell>
          <cell r="D5185" t="str">
            <v>DNIT 100/2009-ES</v>
          </cell>
        </row>
        <row r="5186">
          <cell r="A5186">
            <v>5214008</v>
          </cell>
          <cell r="B5186" t="str">
            <v>Pintura de faixa - termoplástico em alto relevo tipo VI - relevo multipontos sem base (calotas)</v>
          </cell>
          <cell r="C5186" t="str">
            <v>m²</v>
          </cell>
          <cell r="D5186" t="str">
            <v>DNIT 100/2009-ES</v>
          </cell>
        </row>
        <row r="5187">
          <cell r="A5187">
            <v>5214009</v>
          </cell>
          <cell r="B5187" t="str">
            <v>Pintura de faixa - plástico a frio bicomponente à base de resinas metacrílicas - espessura de 1,5 mm - plano</v>
          </cell>
          <cell r="C5187" t="str">
            <v>m²</v>
          </cell>
          <cell r="D5187" t="str">
            <v>DNIT 100/2009-ES</v>
          </cell>
        </row>
        <row r="5188">
          <cell r="A5188">
            <v>5214010</v>
          </cell>
          <cell r="B5188" t="str">
            <v>Pintura de faixa - plástico a frio bicomponente à base de resinas metacrílicas - espessura de 3,0 mm - plano</v>
          </cell>
          <cell r="C5188" t="str">
            <v>m²</v>
          </cell>
          <cell r="D5188" t="str">
            <v>DNIT 100/2009-ES</v>
          </cell>
        </row>
        <row r="5189">
          <cell r="A5189">
            <v>5214011</v>
          </cell>
          <cell r="B5189" t="str">
            <v>Manutenção/recomposição de sinalização - pintura de faixa com tinta acrílica emulsionada em água - espessura de 0,3 mm</v>
          </cell>
          <cell r="C5189" t="str">
            <v>m²</v>
          </cell>
          <cell r="D5189" t="str">
            <v>DNIT 100/2009-ES</v>
          </cell>
        </row>
        <row r="5190">
          <cell r="A5190">
            <v>5214012</v>
          </cell>
          <cell r="B5190" t="str">
            <v>Manutenção/recomposição de sinalização - pintura de faixa com tinta acrílica - espessura de 0,4 mm</v>
          </cell>
          <cell r="C5190" t="str">
            <v>m²</v>
          </cell>
          <cell r="D5190" t="str">
            <v>DNIT 100/2009-ES</v>
          </cell>
        </row>
        <row r="5191">
          <cell r="A5191">
            <v>5216111</v>
          </cell>
          <cell r="B5191" t="str">
            <v>Fornecimento e implantação de suporte e travessa para placa de sinalização em madeira de lei tratada 8 x 8 cm</v>
          </cell>
          <cell r="C5191" t="str">
            <v>un</v>
          </cell>
          <cell r="D5191" t="str">
            <v>DNIT 101/2009-ES</v>
          </cell>
        </row>
        <row r="5192">
          <cell r="A5192">
            <v>5216115</v>
          </cell>
          <cell r="B5192" t="str">
            <v>Fabricação de balizador de concreto - seção circular de 10 cm - areia extraída e brita produzida</v>
          </cell>
          <cell r="C5192" t="str">
            <v>un</v>
          </cell>
          <cell r="D5192" t="str">
            <v>DNIT 100/2009-ES</v>
          </cell>
        </row>
        <row r="5193">
          <cell r="A5193">
            <v>5216116</v>
          </cell>
          <cell r="B5193" t="str">
            <v>Fabricação de balizador de concreto - seção circular de 10 cm - areia e brita comerciais</v>
          </cell>
          <cell r="C5193" t="str">
            <v>un</v>
          </cell>
          <cell r="D5193" t="str">
            <v>DNIT 100/2009-ES</v>
          </cell>
        </row>
        <row r="5194">
          <cell r="A5194">
            <v>5405970</v>
          </cell>
          <cell r="B5194" t="str">
            <v>Fabricação de escama de concreto armado para solo reforçado com fita metálica - 2 a 5 chumbadores - areia e brita comerciais</v>
          </cell>
          <cell r="C5194" t="str">
            <v>m³</v>
          </cell>
          <cell r="D5194"/>
        </row>
        <row r="5195">
          <cell r="A5195">
            <v>5405971</v>
          </cell>
          <cell r="B5195" t="str">
            <v>Fabricação de escama de concreto armado para solo reforçado com fita metálica - 6 a 8 chumbadores - areia e brita comerciais</v>
          </cell>
          <cell r="C5195" t="str">
            <v>m³</v>
          </cell>
          <cell r="D5195"/>
        </row>
        <row r="5196">
          <cell r="A5196">
            <v>5405972</v>
          </cell>
          <cell r="B5196" t="str">
            <v>Fabricação de escama de concreto armado para solo reforçado com fita metálica - 2 a 5 chumbadores - areia extraída e brita produzida</v>
          </cell>
          <cell r="C5196" t="str">
            <v>m³</v>
          </cell>
          <cell r="D5196"/>
        </row>
        <row r="5197">
          <cell r="A5197">
            <v>5405973</v>
          </cell>
          <cell r="B5197" t="str">
            <v>Fabricação de escama de concreto armado para solo reforçado com fita metálica - 6 a 8 chumbadores - areia extraída e brita produzida</v>
          </cell>
          <cell r="C5197" t="str">
            <v>m³</v>
          </cell>
          <cell r="D5197"/>
        </row>
        <row r="5198">
          <cell r="A5198">
            <v>5405976</v>
          </cell>
          <cell r="B5198" t="str">
            <v>Montagem das escamas de concreto armado em solo reforçado com fita metálica</v>
          </cell>
          <cell r="C5198" t="str">
            <v>m²</v>
          </cell>
          <cell r="D5198"/>
        </row>
        <row r="5199">
          <cell r="A5199">
            <v>5405977</v>
          </cell>
          <cell r="B5199" t="str">
            <v>Aterro compactado em solo reforçado com fita metálica galvanizada - taxa 1,65 kg/m³ - material de jazida</v>
          </cell>
          <cell r="C5199" t="str">
            <v>m³</v>
          </cell>
          <cell r="D5199" t="str">
            <v>NBR 9286/1986</v>
          </cell>
        </row>
        <row r="5200">
          <cell r="A5200">
            <v>5405978</v>
          </cell>
          <cell r="B5200" t="str">
            <v>Aterro compactado em solo reforçado com fita metálica galvanizada - taxa 3,31 kg/m³ - material de jazida</v>
          </cell>
          <cell r="C5200" t="str">
            <v>m³</v>
          </cell>
          <cell r="D5200" t="str">
            <v>NBR 9286/1986</v>
          </cell>
        </row>
        <row r="5201">
          <cell r="A5201">
            <v>5405979</v>
          </cell>
          <cell r="B5201" t="str">
            <v>Travamento e nivelamento de escama de concreto armado em solo reforçado com fita metálica</v>
          </cell>
          <cell r="C5201" t="str">
            <v>m²</v>
          </cell>
          <cell r="D5201"/>
        </row>
        <row r="5202">
          <cell r="A5202">
            <v>5405982</v>
          </cell>
          <cell r="B5202" t="str">
            <v>Aterro compactado em solo reforçado com fita metálica galvanizada - taxa 4,13 kg/m³ - material de jazida</v>
          </cell>
          <cell r="C5202" t="str">
            <v>m³</v>
          </cell>
          <cell r="D5202" t="str">
            <v>NBR 9286/1986</v>
          </cell>
        </row>
        <row r="5203">
          <cell r="A5203">
            <v>5405983</v>
          </cell>
          <cell r="B5203" t="str">
            <v>Aterro compactado em solo reforçado com fita metálica galvanizada - taxa 4,96 kg/m³ - material de jazida</v>
          </cell>
          <cell r="C5203" t="str">
            <v>m³</v>
          </cell>
          <cell r="D5203" t="str">
            <v>NBR 9286/1986</v>
          </cell>
        </row>
        <row r="5204">
          <cell r="A5204">
            <v>5405984</v>
          </cell>
          <cell r="B5204" t="str">
            <v>Aterro compactado em solo reforçado com fita metálica galvanizada - taxa 6,61 kg/m³ - material de jazida</v>
          </cell>
          <cell r="C5204" t="str">
            <v>m³</v>
          </cell>
          <cell r="D5204" t="str">
            <v>NBR 9286/1986</v>
          </cell>
        </row>
        <row r="5205">
          <cell r="A5205">
            <v>5405985</v>
          </cell>
          <cell r="B5205" t="str">
            <v>Aterro compactado em solo reforçado com fita metálica galvanizada - taxa 8,27 kg/m³ - material de jazida</v>
          </cell>
          <cell r="C5205" t="str">
            <v>m³</v>
          </cell>
          <cell r="D5205" t="str">
            <v>NBR 9286/1986</v>
          </cell>
        </row>
        <row r="5206">
          <cell r="A5206">
            <v>5405986</v>
          </cell>
          <cell r="B5206" t="str">
            <v>Moldes metálicos para solo reforçado com fita metálica - formato cruciforme de 1,50 x 1,50 m - utilização de 100 vezes</v>
          </cell>
          <cell r="C5206" t="str">
            <v>m³</v>
          </cell>
          <cell r="D5206"/>
        </row>
        <row r="5207">
          <cell r="A5207">
            <v>5405987</v>
          </cell>
          <cell r="B5207" t="str">
            <v>Travador de madeira para escama de concreto armado - utilização de 10 vezes</v>
          </cell>
          <cell r="C5207" t="str">
            <v>un</v>
          </cell>
          <cell r="D5207"/>
        </row>
        <row r="5208">
          <cell r="A5208">
            <v>5406023</v>
          </cell>
          <cell r="B5208" t="str">
            <v>Muro de escama de concreto armado em solo reforçado com fita metálica com altura até 4 m - tipo 1 - areia e brita comerciais</v>
          </cell>
          <cell r="C5208" t="str">
            <v>m²</v>
          </cell>
          <cell r="D5208" t="str">
            <v>NBR 9286/1986</v>
          </cell>
        </row>
        <row r="5209">
          <cell r="A5209">
            <v>5406024</v>
          </cell>
          <cell r="B5209" t="str">
            <v>Muro de escama de concreto armado em solo reforçado com fita metálica com altura até 4 m - tipo 2 - areia e brita comerciais</v>
          </cell>
          <cell r="C5209" t="str">
            <v>m²</v>
          </cell>
          <cell r="D5209" t="str">
            <v>NBR 9286/1986</v>
          </cell>
        </row>
        <row r="5210">
          <cell r="A5210">
            <v>5406025</v>
          </cell>
          <cell r="B5210" t="str">
            <v>Muro de escama de concreto armado em solo reforçado com fita metálica com altura de 4,0 a 6 m - tipo 1 - areia e brita comerciais</v>
          </cell>
          <cell r="C5210" t="str">
            <v>m²</v>
          </cell>
          <cell r="D5210" t="str">
            <v>NBR 9286/1986</v>
          </cell>
        </row>
        <row r="5211">
          <cell r="A5211">
            <v>5406026</v>
          </cell>
          <cell r="B5211" t="str">
            <v>Muro de escama de concreto armado em solo reforçado com fita metálica com altura de 4,0 a 6 m - tipo 2 - areia e brita comerciais</v>
          </cell>
          <cell r="C5211" t="str">
            <v>m²</v>
          </cell>
          <cell r="D5211" t="str">
            <v>NBR 9286/1986</v>
          </cell>
        </row>
        <row r="5212">
          <cell r="A5212">
            <v>5406027</v>
          </cell>
          <cell r="B5212" t="str">
            <v>Muro de escama de concreto armado em solo reforçado com fita metálica com altura de 6,0 a 8 m - tipo 1 - areia e brita comerciais</v>
          </cell>
          <cell r="C5212" t="str">
            <v>m²</v>
          </cell>
          <cell r="D5212" t="str">
            <v>NBR 9286/1986</v>
          </cell>
        </row>
        <row r="5213">
          <cell r="A5213">
            <v>5406028</v>
          </cell>
          <cell r="B5213" t="str">
            <v>Muro de escama de concreto armado em solo reforçado com fita metálica com altura de 6,0 a 8 m - tipo 2 - areia e brita comerciais</v>
          </cell>
          <cell r="C5213" t="str">
            <v>m²</v>
          </cell>
          <cell r="D5213" t="str">
            <v>NBR 9286/1986</v>
          </cell>
        </row>
        <row r="5214">
          <cell r="A5214">
            <v>5406029</v>
          </cell>
          <cell r="B5214" t="str">
            <v>Muro de escama de concreto armado em solo reforçado com fita metálica com altura de 8,0 a 10 m - tipo 1 - areia e brita comerciais</v>
          </cell>
          <cell r="C5214" t="str">
            <v>m²</v>
          </cell>
          <cell r="D5214" t="str">
            <v>NBR 9286/1986</v>
          </cell>
        </row>
        <row r="5215">
          <cell r="A5215">
            <v>5406030</v>
          </cell>
          <cell r="B5215" t="str">
            <v>Muro de escama de concreto armado em solo reforçado com fita metálica com altura de 8,0 a 10 m - tipo 2 - areia e brita comerciais</v>
          </cell>
          <cell r="C5215" t="str">
            <v>m²</v>
          </cell>
          <cell r="D5215" t="str">
            <v>NBR 9286/1986</v>
          </cell>
        </row>
        <row r="5216">
          <cell r="A5216">
            <v>5406031</v>
          </cell>
          <cell r="B5216" t="str">
            <v>Muro de escama de concreto armado em solo reforçado com fita metálica com altura de 10,0 a 12 m - tipo 1 - areia e brita comerciais</v>
          </cell>
          <cell r="C5216" t="str">
            <v>m²</v>
          </cell>
          <cell r="D5216" t="str">
            <v>NBR 9286/1986</v>
          </cell>
        </row>
        <row r="5217">
          <cell r="A5217">
            <v>5406032</v>
          </cell>
          <cell r="B5217" t="str">
            <v>Muro de escama de concreto armado em solo reforçado com fita metálica com altura de 10,0 a 12 m - tipo 2 - areia e brita comerciais</v>
          </cell>
          <cell r="C5217" t="str">
            <v>m²</v>
          </cell>
          <cell r="D5217" t="str">
            <v>NBR 9286/1986</v>
          </cell>
        </row>
        <row r="5218">
          <cell r="A5218">
            <v>5406033</v>
          </cell>
          <cell r="B5218" t="str">
            <v>Muro de escama de concreto armado em solo reforçado com fita metálica com altura até 4 m - tipo 1 - areia extraída e brita produzida</v>
          </cell>
          <cell r="C5218" t="str">
            <v>m²</v>
          </cell>
          <cell r="D5218" t="str">
            <v>NBR 9286/1986</v>
          </cell>
        </row>
        <row r="5219">
          <cell r="A5219">
            <v>5406034</v>
          </cell>
          <cell r="B5219" t="str">
            <v>Muro de escama de concreto armado em solo reforçado com fita metálica com altura até 4 m - tipo 2 - areia extraída e brita produzida</v>
          </cell>
          <cell r="C5219" t="str">
            <v>m²</v>
          </cell>
          <cell r="D5219" t="str">
            <v>NBR 9286/1986</v>
          </cell>
        </row>
        <row r="5220">
          <cell r="A5220">
            <v>5406035</v>
          </cell>
          <cell r="B5220" t="str">
            <v>Muro de escama de concreto armado em solo reforçado com fita metálica com altura de 4,0 a 6 m - tipo 1 - areia extraída e brita produzida</v>
          </cell>
          <cell r="C5220" t="str">
            <v>m²</v>
          </cell>
          <cell r="D5220" t="str">
            <v>NBR 9286/1986</v>
          </cell>
        </row>
        <row r="5221">
          <cell r="A5221">
            <v>5406036</v>
          </cell>
          <cell r="B5221" t="str">
            <v>Muro de escama de concreto armado em solo reforçado com fita metálica com altura de 4,0 a 6 m - tipo 2 - areia extraída e brita produzida</v>
          </cell>
          <cell r="C5221" t="str">
            <v>m²</v>
          </cell>
          <cell r="D5221" t="str">
            <v>NBR 9286/1986</v>
          </cell>
        </row>
        <row r="5222">
          <cell r="A5222">
            <v>5406037</v>
          </cell>
          <cell r="B5222" t="str">
            <v>Muro de escama de concreto armado em solo reforçado com fita metálica com altura de 6,0 a 8 m - tipo 1 - areia extraída e brita produzida</v>
          </cell>
          <cell r="C5222" t="str">
            <v>m²</v>
          </cell>
          <cell r="D5222" t="str">
            <v>NBR 9286/1986</v>
          </cell>
        </row>
        <row r="5223">
          <cell r="A5223">
            <v>5406038</v>
          </cell>
          <cell r="B5223" t="str">
            <v>Muro de escama de concreto armado em solo reforçado com fita metálica com altura de 6,0 a 8 m - tipo 2 - areia extraída e brita produzida</v>
          </cell>
          <cell r="C5223" t="str">
            <v>m²</v>
          </cell>
          <cell r="D5223" t="str">
            <v>NBR 9286/1986</v>
          </cell>
        </row>
        <row r="5224">
          <cell r="A5224">
            <v>5406039</v>
          </cell>
          <cell r="B5224" t="str">
            <v>Muro de escama de concreto armado em solo reforçado com fita metálica com altura de 8,0 a 10 m - tipo 1 - areia extraída e brita produzida</v>
          </cell>
          <cell r="C5224" t="str">
            <v>m²</v>
          </cell>
          <cell r="D5224" t="str">
            <v>NBR 9286/1986</v>
          </cell>
        </row>
        <row r="5225">
          <cell r="A5225">
            <v>5406040</v>
          </cell>
          <cell r="B5225" t="str">
            <v>Muro de escama de concreto armado em solo reforçado com fita metálica com altura de 8,0 a 10 m - tipo 2 - areia extraída e brita produzida</v>
          </cell>
          <cell r="C5225" t="str">
            <v>m²</v>
          </cell>
          <cell r="D5225" t="str">
            <v>NBR 9286/1986</v>
          </cell>
        </row>
        <row r="5226">
          <cell r="A5226">
            <v>5406041</v>
          </cell>
          <cell r="B5226" t="str">
            <v>Muro de escama de concreto armado em solo reforçado com fita metálica com altura de 10,0 a 12 m - tipo 1 - areia extraída e brita produzida</v>
          </cell>
          <cell r="C5226" t="str">
            <v>m²</v>
          </cell>
          <cell r="D5226" t="str">
            <v>NBR 9286/1986</v>
          </cell>
        </row>
        <row r="5227">
          <cell r="A5227">
            <v>5406042</v>
          </cell>
          <cell r="B5227" t="str">
            <v>Muro de escama de concreto armado em solo reforçado com fita metálica com altura de 10,0 a 12 m - tipo 2 - areia extraída e brita produzida</v>
          </cell>
          <cell r="C5227" t="str">
            <v>m²</v>
          </cell>
          <cell r="D5227" t="str">
            <v>NBR 9286/1986</v>
          </cell>
        </row>
        <row r="5228">
          <cell r="A5228">
            <v>5406043</v>
          </cell>
          <cell r="B5228" t="str">
            <v>Aterro compactado em solo reforçado com fita metálica galvanizada - taxa 9,92 kg/m³ - material de jazida</v>
          </cell>
          <cell r="C5228" t="str">
            <v>m³</v>
          </cell>
          <cell r="D5228" t="str">
            <v>NBR 9286/1986</v>
          </cell>
        </row>
        <row r="5229">
          <cell r="A5229">
            <v>5406044</v>
          </cell>
          <cell r="B5229" t="str">
            <v>Aterro compactado em solo reforçado com fita metálica galvanizada - taxa 12,40 kg/m³ - material de jazida</v>
          </cell>
          <cell r="C5229" t="str">
            <v>m³</v>
          </cell>
          <cell r="D5229" t="str">
            <v>NBR 9286/1986</v>
          </cell>
        </row>
        <row r="5230">
          <cell r="A5230">
            <v>5406045</v>
          </cell>
          <cell r="B5230" t="str">
            <v>Aterro compactado em solo reforçado com fita metálica galvanizada - taxa 13,23 kg/m³ - material de jazida</v>
          </cell>
          <cell r="C5230" t="str">
            <v>m³</v>
          </cell>
          <cell r="D5230" t="str">
            <v>NBR 9286/1986</v>
          </cell>
        </row>
        <row r="5231">
          <cell r="A5231">
            <v>5406046</v>
          </cell>
          <cell r="B5231" t="str">
            <v>Aterro compactado em solo reforçado com fita metálica galvanizada - taxa 14,88 kg/m³ - material de jazida</v>
          </cell>
          <cell r="C5231" t="str">
            <v>m³</v>
          </cell>
          <cell r="D5231" t="str">
            <v>NBR 9286/1986</v>
          </cell>
        </row>
        <row r="5232">
          <cell r="A5232">
            <v>5406047</v>
          </cell>
          <cell r="B5232" t="str">
            <v>Aterro compactado em solo reforçado com fita metálica galvanizada - taxa 19,84 kg/m³ - material de jazida</v>
          </cell>
          <cell r="C5232" t="str">
            <v>m³</v>
          </cell>
          <cell r="D5232" t="str">
            <v>NBR 9286/1986</v>
          </cell>
        </row>
        <row r="5233">
          <cell r="A5233">
            <v>5500000</v>
          </cell>
          <cell r="B5233" t="str">
            <v>Material de 3ª categoria, rocha ou matacão</v>
          </cell>
          <cell r="C5233" t="str">
            <v>m³</v>
          </cell>
          <cell r="D5233"/>
        </row>
        <row r="5234">
          <cell r="A5234">
            <v>5501700</v>
          </cell>
          <cell r="B5234" t="str">
            <v>Desmatamento, destocamento, limpeza de área e estocagem do material de limpeza com árvores de diâmetro até 0,15 m</v>
          </cell>
          <cell r="C5234" t="str">
            <v>m²</v>
          </cell>
          <cell r="D5234" t="str">
            <v>DNIT 104/2009 – ES</v>
          </cell>
        </row>
        <row r="5235">
          <cell r="A5235">
            <v>5501701</v>
          </cell>
          <cell r="B5235" t="str">
            <v>Destocamento de árvores com diâmetro de 0,15 a 0,30 m</v>
          </cell>
          <cell r="C5235" t="str">
            <v>un</v>
          </cell>
          <cell r="D5235" t="str">
            <v>DNIT 104/2009 – ES</v>
          </cell>
        </row>
        <row r="5236">
          <cell r="A5236">
            <v>5501702</v>
          </cell>
          <cell r="B5236" t="str">
            <v>Destocamento de árvores com diâmetro maior que 0,30 m</v>
          </cell>
          <cell r="C5236" t="str">
            <v>un</v>
          </cell>
          <cell r="D5236" t="str">
            <v>DNIT 104/2009 – ES</v>
          </cell>
        </row>
        <row r="5237">
          <cell r="A5237">
            <v>5501706</v>
          </cell>
          <cell r="B5237" t="str">
            <v>Escavação mecânica com retroescavadeira em material de 1ª categoria - sem escoramento</v>
          </cell>
          <cell r="C5237" t="str">
            <v>m³</v>
          </cell>
          <cell r="D5237" t="str">
            <v>DNIT 105/2009 – ES, DNIT 106/2009 – ES</v>
          </cell>
        </row>
        <row r="5238">
          <cell r="A5238">
            <v>5501708</v>
          </cell>
          <cell r="B5238" t="str">
            <v>Escavação mecânica com trator de esteira de 71 kW em material de 1ª categoria - DMT de até 30m</v>
          </cell>
          <cell r="C5238" t="str">
            <v>m³</v>
          </cell>
          <cell r="D5238" t="str">
            <v>DNIT 105/2009 – ES, DNIT 106/2009 – ES</v>
          </cell>
        </row>
        <row r="5239">
          <cell r="A5239">
            <v>5501709</v>
          </cell>
          <cell r="B5239" t="str">
            <v>Escavação mecânica com trator de esteira de 228 kW em material de 1ª categoria - DMT de até 100m</v>
          </cell>
          <cell r="C5239" t="str">
            <v>m³</v>
          </cell>
          <cell r="D5239" t="str">
            <v>DNIT 105/2009 – ES, DNIT 106/2009 – ES</v>
          </cell>
        </row>
        <row r="5240">
          <cell r="A5240">
            <v>5501710</v>
          </cell>
          <cell r="B5240" t="str">
            <v>Escavação, carga e transporte em material de 1ª categoria - DMT de 50 m</v>
          </cell>
          <cell r="C5240" t="str">
            <v>m³</v>
          </cell>
          <cell r="D5240" t="str">
            <v>DNIT 105/2009 – ES, DNIT 106/2009 – ES</v>
          </cell>
        </row>
        <row r="5241">
          <cell r="A5241">
            <v>5501711</v>
          </cell>
          <cell r="B5241" t="str">
            <v>Escavação, carga e transporte em material de 1ª categoria - DMT de 50 a 200 m com motoscraper</v>
          </cell>
          <cell r="C5241" t="str">
            <v>m³</v>
          </cell>
          <cell r="D5241" t="str">
            <v>DNIT 105/2009 – ES, DNIT 106/2009 – ES</v>
          </cell>
        </row>
        <row r="5242">
          <cell r="A5242">
            <v>5501712</v>
          </cell>
          <cell r="B5242" t="str">
            <v>Escavação, carga e transporte em material de 1ª categoria - DMT de 200 a 400 m com motoscraper</v>
          </cell>
          <cell r="C5242" t="str">
            <v>m³</v>
          </cell>
          <cell r="D5242" t="str">
            <v>DNIT 105/2009 – ES, DNIT 106/2009 – ES</v>
          </cell>
        </row>
        <row r="5243">
          <cell r="A5243">
            <v>5501713</v>
          </cell>
          <cell r="B5243" t="str">
            <v>Escavação, carga e transporte em material de 1ª categoria - DMT de 400 a 600 m com motoscraper</v>
          </cell>
          <cell r="C5243" t="str">
            <v>m³</v>
          </cell>
          <cell r="D5243" t="str">
            <v>DNIT 105/2009 – ES, DNIT 106/2009 – ES</v>
          </cell>
        </row>
        <row r="5244">
          <cell r="A5244">
            <v>5501714</v>
          </cell>
          <cell r="B5244" t="str">
            <v>Escavação, carga e transporte em material de 1ª categoria - DMT de 600 a 800 m com motoscraper</v>
          </cell>
          <cell r="C5244" t="str">
            <v>m³</v>
          </cell>
          <cell r="D5244" t="str">
            <v>DNIT 105/2009 – ES, DNIT 106/2009 – ES</v>
          </cell>
        </row>
        <row r="5245">
          <cell r="A5245">
            <v>5501715</v>
          </cell>
          <cell r="B5245" t="str">
            <v>Escavação, carga e transporte em material de 1ª categoria - DMT de 800 a 1.000 m com motoscraper</v>
          </cell>
          <cell r="C5245" t="str">
            <v>m³</v>
          </cell>
          <cell r="D5245" t="str">
            <v>DNIT 105/2009 – ES, DNIT 106/2009 – ES</v>
          </cell>
        </row>
        <row r="5246">
          <cell r="A5246">
            <v>5501716</v>
          </cell>
          <cell r="B5246" t="str">
            <v>Escavação, carga e transporte em material de 1ª categoria - DMT de 1.000 a 1.200 m com motoscraper</v>
          </cell>
          <cell r="C5246" t="str">
            <v>m³</v>
          </cell>
          <cell r="D5246" t="str">
            <v>DNIT 105/2009 – ES, DNIT 106/2009 – ES</v>
          </cell>
        </row>
        <row r="5247">
          <cell r="A5247">
            <v>5501717</v>
          </cell>
          <cell r="B5247" t="str">
            <v>Escavação, carga e transporte em material de 1ª categoria - DMT de 1.200 a 1.400 m com motoscraper</v>
          </cell>
          <cell r="C5247" t="str">
            <v>m³</v>
          </cell>
          <cell r="D5247" t="str">
            <v>DNIT 105/2009 – ES, DNIT 106/2009 – ES</v>
          </cell>
        </row>
        <row r="5248">
          <cell r="A5248">
            <v>5501718</v>
          </cell>
          <cell r="B5248" t="str">
            <v>Escavação, carga e transporte manual de material de 1ª categoria - DMT de 20 m</v>
          </cell>
          <cell r="C5248" t="str">
            <v>m³</v>
          </cell>
          <cell r="D5248" t="str">
            <v>DNIT 105/2009 – ES, DNIT 106/2009 – ES</v>
          </cell>
        </row>
        <row r="5249">
          <cell r="A5249">
            <v>5501875</v>
          </cell>
          <cell r="B5249" t="str">
            <v>Escavação, carga e transporte de material de 1ª categoria - DMT de 50 a 200 m - caminho de serviço em leito natural - com carregadeira e caminhão basculante de 14 m³</v>
          </cell>
          <cell r="C5249" t="str">
            <v>m³</v>
          </cell>
          <cell r="D5249" t="str">
            <v>DNIT 105/2009-ES, DNIT 106/2009-ES, DNIT 108/2009-ES</v>
          </cell>
        </row>
        <row r="5250">
          <cell r="A5250">
            <v>5501876</v>
          </cell>
          <cell r="B5250" t="str">
            <v>Escavação, carga e transporte de material de 1ª categoria - DMT de 200 a 400 m - caminho de serviço em leito natural - com carregadeira e caminhão basculante de 14 m³</v>
          </cell>
          <cell r="C5250" t="str">
            <v>m³</v>
          </cell>
          <cell r="D5250" t="str">
            <v>DNIT 105/2009-ES, DNIT 106/2009-ES, DNIT 108/2009-ES</v>
          </cell>
        </row>
        <row r="5251">
          <cell r="A5251">
            <v>5501877</v>
          </cell>
          <cell r="B5251" t="str">
            <v>Escavação, carga e transporte de material de 1ª categoria - DMT de 400 a 600 m - caminho de serviço em leito natural - com carregadeira e caminhão basculante de 14 m³</v>
          </cell>
          <cell r="C5251" t="str">
            <v>m³</v>
          </cell>
          <cell r="D5251" t="str">
            <v>DNIT 105/2009-ES, DNIT 106/2009-ES, DNIT 108/2009-ES</v>
          </cell>
        </row>
        <row r="5252">
          <cell r="A5252">
            <v>5501878</v>
          </cell>
          <cell r="B5252" t="str">
            <v>Escavação, carga e transporte de material de 1ª categoria - DMT de 600 a 800 m - caminho de serviço em leito natural - com carregadeira e caminhão basculante de 14 m³</v>
          </cell>
          <cell r="C5252" t="str">
            <v>m³</v>
          </cell>
          <cell r="D5252" t="str">
            <v>DNIT 105/2009-ES, DNIT 106/2009-ES, DNIT 108/2009-ES</v>
          </cell>
        </row>
        <row r="5253">
          <cell r="A5253">
            <v>5501879</v>
          </cell>
          <cell r="B5253" t="str">
            <v>Escavação, carga e transporte de material de 1ª categoria - DMT de 800 a 1.000 m - caminho de serviço em leito natural - com carregadeira e caminhão basculante de 14 m³</v>
          </cell>
          <cell r="C5253" t="str">
            <v>m³</v>
          </cell>
          <cell r="D5253" t="str">
            <v>DNIT 105/2009-ES, DNIT 106/2009-ES, DNIT 108/2009-ES</v>
          </cell>
        </row>
        <row r="5254">
          <cell r="A5254">
            <v>5501880</v>
          </cell>
          <cell r="B5254" t="str">
            <v>Escavação, carga e transporte de material de 1ª categoria - DMT de 1.000 a 1.200 m - caminho de serviço em leito natural - com carregadeira e caminhão basculante de 14 m³</v>
          </cell>
          <cell r="C5254" t="str">
            <v>m³</v>
          </cell>
          <cell r="D5254" t="str">
            <v>DNIT 105/2009-ES, DNIT 106/2009-ES, DNIT 108/2009-ES</v>
          </cell>
        </row>
        <row r="5255">
          <cell r="A5255">
            <v>5501881</v>
          </cell>
          <cell r="B5255" t="str">
            <v>Escavação, carga e transporte de material de 1ª categoria - DMT de 1.200 a 1.400 m - caminho de serviço em leito natural - com carregadeira e caminhão basculante de 14 m³</v>
          </cell>
          <cell r="C5255" t="str">
            <v>m³</v>
          </cell>
          <cell r="D5255" t="str">
            <v>DNIT 105/2009-ES, DNIT 106/2009-ES, DNIT 108/2009-ES</v>
          </cell>
        </row>
        <row r="5256">
          <cell r="A5256">
            <v>5501882</v>
          </cell>
          <cell r="B5256" t="str">
            <v>Escavação, carga e transporte de material de 1ª categoria - DMT de 1.400 a 1.600 m - caminho de serviço em leito natural - com carregadeira e caminhão basculante de 14 m³</v>
          </cell>
          <cell r="C5256" t="str">
            <v>m³</v>
          </cell>
          <cell r="D5256" t="str">
            <v>DNIT 105/2009-ES, DNIT 106/2009-ES, DNIT 108/2009-ES</v>
          </cell>
        </row>
        <row r="5257">
          <cell r="A5257">
            <v>5501883</v>
          </cell>
          <cell r="B5257" t="str">
            <v>Escavação, carga e transporte de material de 1ª categoria - DMT de 1.600 a 1.800 m - caminho de serviço em leito natural - com carregadeira e caminhão basculante de 14 m³</v>
          </cell>
          <cell r="C5257" t="str">
            <v>m³</v>
          </cell>
          <cell r="D5257" t="str">
            <v>DNIT 105/2009-ES, DNIT 106/2009-ES, DNIT 108/2009-ES</v>
          </cell>
        </row>
        <row r="5258">
          <cell r="A5258">
            <v>5501884</v>
          </cell>
          <cell r="B5258" t="str">
            <v>Escavação, carga e transporte de material de 1ª categoria - DMT de 1.800 a 2.000 m - caminho de serviço em leito natural - com carregadeira e caminhão basculante de 14 m³</v>
          </cell>
          <cell r="C5258" t="str">
            <v>m³</v>
          </cell>
          <cell r="D5258" t="str">
            <v>DNIT 105/2009-ES, DNIT 106/2009-ES, DNIT 108/2009-ES</v>
          </cell>
        </row>
        <row r="5259">
          <cell r="A5259">
            <v>5501885</v>
          </cell>
          <cell r="B5259" t="str">
            <v>Escavação, carga e transporte de material de 1ª categoria - DMT de 2.000 a 2.500 m - caminho de serviço em leito natural - com carregadeira e caminhão basculante de 14 m³</v>
          </cell>
          <cell r="C5259" t="str">
            <v>m³</v>
          </cell>
          <cell r="D5259" t="str">
            <v>DNIT 105/2009-ES, DNIT 106/2009-ES, DNIT 108/2009-ES</v>
          </cell>
        </row>
        <row r="5260">
          <cell r="A5260">
            <v>5501886</v>
          </cell>
          <cell r="B5260" t="str">
            <v>Escavação, carga e transporte de material de 1ª categoria - DMT de 2.500 a 3.000 m - caminho de serviço em leito natural - com carregadeira e caminhão basculante de 14 m³</v>
          </cell>
          <cell r="C5260" t="str">
            <v>m³</v>
          </cell>
          <cell r="D5260" t="str">
            <v>DNIT 105/2009-ES, DNIT 106/2009-ES, DNIT 108/2009-ES</v>
          </cell>
        </row>
        <row r="5261">
          <cell r="A5261">
            <v>5501901</v>
          </cell>
          <cell r="B5261" t="str">
            <v>Escavação, carga e transporte de material de 1ª categoria - DMT de 50 a 200 m - caminho de serviço em revestimento primário - com carregadeira e caminhão basculante de 14 m³</v>
          </cell>
          <cell r="C5261" t="str">
            <v>m³</v>
          </cell>
          <cell r="D5261" t="str">
            <v>DNIT 105/2009-ES, DNIT 106/2009-ES, DNIT 108/2009-ES</v>
          </cell>
        </row>
        <row r="5262">
          <cell r="A5262">
            <v>5501902</v>
          </cell>
          <cell r="B5262" t="str">
            <v>Escavação, carga e transporte de material de 1ª categoria - DMT de 200 a 400 m - caminho de serviço em revestimento primário - com carregadeira e caminhão basculante de 14 m³</v>
          </cell>
          <cell r="C5262" t="str">
            <v>m³</v>
          </cell>
          <cell r="D5262" t="str">
            <v>DNIT 105/2009-ES, DNIT 106/2009-ES, DNIT 108/2009-ES</v>
          </cell>
        </row>
        <row r="5263">
          <cell r="A5263">
            <v>5501903</v>
          </cell>
          <cell r="B5263" t="str">
            <v>Escavação, carga e transporte de material de 1ª categoria - DMT de 400 a 600 m - caminho de serviço em revestimento primário - com carregadeira e caminhão basculante de 14 m³</v>
          </cell>
          <cell r="C5263" t="str">
            <v>m³</v>
          </cell>
          <cell r="D5263" t="str">
            <v>DNIT 105/2009-ES, DNIT 106/2009-ES, DNIT 108/2009-ES</v>
          </cell>
        </row>
        <row r="5264">
          <cell r="A5264">
            <v>5501904</v>
          </cell>
          <cell r="B5264" t="str">
            <v>Escavação, carga e transporte de material de 1ª categoria - DMT de 600 a 800 m - caminho de serviço em revestimento primário - com carregadeira e caminhão basculante de 14 m³</v>
          </cell>
          <cell r="C5264" t="str">
            <v>m³</v>
          </cell>
          <cell r="D5264" t="str">
            <v>DNIT 105/2009-ES, DNIT 106/2009-ES, DNIT 108/2009-ES</v>
          </cell>
        </row>
        <row r="5265">
          <cell r="A5265">
            <v>5501905</v>
          </cell>
          <cell r="B5265" t="str">
            <v>Escavação, carga e transporte de material de 1ª categoria - DMT de 800 a 1.000 m - caminho de serviço em revestimento primário - com carregadeira e caminhão basculante de 14 m³</v>
          </cell>
          <cell r="C5265" t="str">
            <v>m³</v>
          </cell>
          <cell r="D5265" t="str">
            <v>DNIT 105/2009-ES, DNIT 106/2009-ES, DNIT 108/2009-ES</v>
          </cell>
        </row>
        <row r="5266">
          <cell r="A5266">
            <v>5501906</v>
          </cell>
          <cell r="B5266" t="str">
            <v>Escavação, carga e transporte de material de 1ª categoria - DMT de 1.000 a 1.200 m - caminho de serviço em revestimento primário - com carregadeira e caminhão basculante de 14 m³</v>
          </cell>
          <cell r="C5266" t="str">
            <v>m³</v>
          </cell>
          <cell r="D5266" t="str">
            <v>DNIT 105/2009-ES, DNIT 106/2009-ES, DNIT 108/2009-ES</v>
          </cell>
        </row>
        <row r="5267">
          <cell r="A5267">
            <v>5501907</v>
          </cell>
          <cell r="B5267" t="str">
            <v>Escavação, carga e transporte de material de 1ª categoria - DMT de 1.200 a 1.400 m - caminho de serviço em revestimento primário - com carregadeira e caminhão basculante de 14 m³</v>
          </cell>
          <cell r="C5267" t="str">
            <v>m³</v>
          </cell>
          <cell r="D5267" t="str">
            <v>DNIT 105/2009-ES, DNIT 106/2009-ES, DNIT 108/2009-ES</v>
          </cell>
        </row>
        <row r="5268">
          <cell r="A5268">
            <v>5501908</v>
          </cell>
          <cell r="B5268" t="str">
            <v>Escavação, carga e transporte de material de 1ª categoria - DMT de 1.400 a 1.600 m - caminho de serviço em revestimento primário - com carregadeira e caminhão basculante de 14 m³</v>
          </cell>
          <cell r="C5268" t="str">
            <v>m³</v>
          </cell>
          <cell r="D5268" t="str">
            <v>DNIT 105/2009-ES, DNIT 106/2009-ES, DNIT 108/2009-ES</v>
          </cell>
        </row>
        <row r="5269">
          <cell r="A5269">
            <v>5501909</v>
          </cell>
          <cell r="B5269" t="str">
            <v>Escavação, carga e transporte de material de 1ª categoria - DMT de 1.600 a 1.800 m - caminho de serviço em revestimento primário - com carregadeira e caminhão basculante de 14 m³</v>
          </cell>
          <cell r="C5269" t="str">
            <v>m³</v>
          </cell>
          <cell r="D5269" t="str">
            <v>DNIT 105/2009-ES, DNIT 106/2009-ES, DNIT 108/2009-ES</v>
          </cell>
        </row>
        <row r="5270">
          <cell r="A5270">
            <v>5501910</v>
          </cell>
          <cell r="B5270" t="str">
            <v>Escavação, carga e transporte de material de 1ª categoria - DMT de 1.800 a 2.000 m - caminho de serviço em revestimento primário - com carregadeira e caminhão basculante de 14 m³</v>
          </cell>
          <cell r="C5270" t="str">
            <v>m³</v>
          </cell>
          <cell r="D5270" t="str">
            <v>DNIT 105/2009-ES, DNIT 106/2009-ES, DNIT 108/2009-ES</v>
          </cell>
        </row>
        <row r="5271">
          <cell r="A5271">
            <v>5501911</v>
          </cell>
          <cell r="B5271" t="str">
            <v>Escavação, carga e transporte de material de 1ª categoria - DMT de 2.000 a 2.500 m - caminho de serviço em revestimento primário - com carregadeira e caminhão basculante de 14 m</v>
          </cell>
          <cell r="C5271" t="str">
            <v>m³</v>
          </cell>
          <cell r="D5271" t="str">
            <v>DNIT 105/2009-ES, DNIT 106/2009-ES, DNIT 108/2009-ES</v>
          </cell>
        </row>
        <row r="5272">
          <cell r="A5272">
            <v>5501912</v>
          </cell>
          <cell r="B5272" t="str">
            <v>Escavação, carga e transporte de material de 1ª categoria - DMT de 2.500 a 3.000 m - caminho de serviço em revestimento primário - com carregadeira e caminhão basculante de 14 m³</v>
          </cell>
          <cell r="C5272" t="str">
            <v>m³</v>
          </cell>
          <cell r="D5272" t="str">
            <v>DNIT 105/2009-ES, DNIT 106/2009-ES, DNIT 108/2009-ES</v>
          </cell>
        </row>
        <row r="5273">
          <cell r="A5273">
            <v>5501927</v>
          </cell>
          <cell r="B5273" t="str">
            <v>Escavação, carga e transporte de material de 1ª categoria - DMT de 50 a 200 m - caminho de serviço pavimentado - com carregadeira e caminhão basculante de 14 m³</v>
          </cell>
          <cell r="C5273" t="str">
            <v>m³</v>
          </cell>
          <cell r="D5273" t="str">
            <v>DNIT 105/2009-ES, DNIT 106/2009-ES, DNIT 108/2009-ES</v>
          </cell>
        </row>
        <row r="5274">
          <cell r="A5274">
            <v>5501928</v>
          </cell>
          <cell r="B5274" t="str">
            <v>Escavação, carga e transporte de material de 1ª categoria - DMT de 200 a 400 m - caminho de serviço pavimentado - com carregadeira e caminhão basculante de 14 m³</v>
          </cell>
          <cell r="C5274" t="str">
            <v>m³</v>
          </cell>
          <cell r="D5274" t="str">
            <v>DNIT 105/2009-ES, DNIT 106/2009-ES, DNIT 108/2009-ES</v>
          </cell>
        </row>
        <row r="5275">
          <cell r="A5275">
            <v>5501929</v>
          </cell>
          <cell r="B5275" t="str">
            <v>Escavação, carga e transporte de material de 1ª categoria - DMT de 400 a 600 m - caminho de serviço pavimentado - com carregadeira e caminhão basculante de 14 m³</v>
          </cell>
          <cell r="C5275" t="str">
            <v>m³</v>
          </cell>
          <cell r="D5275" t="str">
            <v>DNIT 105/2009-ES, DNIT 106/2009-ES, DNIT 108/2009-ES</v>
          </cell>
        </row>
        <row r="5276">
          <cell r="A5276">
            <v>5501930</v>
          </cell>
          <cell r="B5276" t="str">
            <v>Escavação, carga e transporte de material de 1ª categoria - DMT de 600 a 800 m - caminho de serviço pavimentado - com carregadeira e caminhão basculante de 14 m³</v>
          </cell>
          <cell r="C5276" t="str">
            <v>m³</v>
          </cell>
          <cell r="D5276" t="str">
            <v>DNIT 105/2009-ES, DNIT 106/2009-ES, DNIT 108/2009-ES</v>
          </cell>
        </row>
        <row r="5277">
          <cell r="A5277">
            <v>5501931</v>
          </cell>
          <cell r="B5277" t="str">
            <v>Escavação, carga e transporte de material de 1ª categoria - DMT de 800 a 1.000 m - caminho de serviço pavimentado - com carregadeira e caminhão basculante de 14 m³</v>
          </cell>
          <cell r="C5277" t="str">
            <v>m³</v>
          </cell>
          <cell r="D5277" t="str">
            <v>DNIT 105/2009-ES, DNIT 106/2009-ES, DNIT 108/2009-ES</v>
          </cell>
        </row>
        <row r="5278">
          <cell r="A5278">
            <v>5501932</v>
          </cell>
          <cell r="B5278" t="str">
            <v>Escavação, carga e transporte de material de 1ª categoria - DMT de 1.000 a 1.200 m - caminho de serviço pavimentado - com carregadeira e caminhão basculante de 14 m³</v>
          </cell>
          <cell r="C5278" t="str">
            <v>m³</v>
          </cell>
          <cell r="D5278" t="str">
            <v>DNIT 105/2009-ES, DNIT 106/2009-ES, DNIT 108/2009-ES</v>
          </cell>
        </row>
        <row r="5279">
          <cell r="A5279">
            <v>5501933</v>
          </cell>
          <cell r="B5279" t="str">
            <v>Escavação, carga e transporte de material de 1ª categoria - DMT de 1.200 a 1.400 m - caminho de serviço pavimentado - com carregadeira e caminhão basculante de 14 m³</v>
          </cell>
          <cell r="C5279" t="str">
            <v>m³</v>
          </cell>
          <cell r="D5279" t="str">
            <v>DNIT 105/2009-ES, DNIT 106/2009-ES, DNIT 108/2009-ES</v>
          </cell>
        </row>
        <row r="5280">
          <cell r="A5280">
            <v>5501934</v>
          </cell>
          <cell r="B5280" t="str">
            <v>Escavação, carga e transporte de material de 1ª categoria - DMT de 1.400 a 1.600 m - caminho de serviço pavimentado - com carregadeira e caminhão basculante de 14 m³</v>
          </cell>
          <cell r="C5280" t="str">
            <v>m³</v>
          </cell>
          <cell r="D5280" t="str">
            <v>DNIT 105/2009-ES, DNIT 106/2009-ES, DNIT 108/2009-ES</v>
          </cell>
        </row>
        <row r="5281">
          <cell r="A5281">
            <v>5501935</v>
          </cell>
          <cell r="B5281" t="str">
            <v>Escavação, carga e transporte de material de 1ª categoria - DMT de 1.600 a 1.800 m - caminho de serviço pavimentado - com carregadeira e caminhão basculante de 14 m³</v>
          </cell>
          <cell r="C5281" t="str">
            <v>m³</v>
          </cell>
          <cell r="D5281" t="str">
            <v>DNIT 105/2009-ES, DNIT 106/2009-ES, DNIT 108/2009-ES</v>
          </cell>
        </row>
        <row r="5282">
          <cell r="A5282">
            <v>5501936</v>
          </cell>
          <cell r="B5282" t="str">
            <v>Escavação, carga e transporte de material de 1ª categoria - DMT de 1.800 a 2.000 m - caminho de serviço pavimentado - com carregadeira e caminhão basculante de 14 m³</v>
          </cell>
          <cell r="C5282" t="str">
            <v>m³</v>
          </cell>
          <cell r="D5282" t="str">
            <v>DNIT 105/2009-ES, DNIT 106/2009-ES, DNIT 108/2009-ES</v>
          </cell>
        </row>
        <row r="5283">
          <cell r="A5283">
            <v>5501937</v>
          </cell>
          <cell r="B5283" t="str">
            <v>Escavação, carga e transporte de material de 1ª categoria - DMT de 2.000 a 2.500 m - caminho de serviço pavimentado - com carregadeira e caminhão basculante de 14 m³</v>
          </cell>
          <cell r="C5283" t="str">
            <v>m³</v>
          </cell>
          <cell r="D5283" t="str">
            <v>DNIT 105/2009-ES, DNIT 106/2009-ES, DNIT 108/2009-ES</v>
          </cell>
        </row>
        <row r="5284">
          <cell r="A5284">
            <v>5501938</v>
          </cell>
          <cell r="B5284" t="str">
            <v>Escavação, carga e transporte de material de 1ª categoria - DMT de 2.500 a 3.000 m - caminho de serviço pavimentado - com carregadeira e caminhão basculante de 14 m³</v>
          </cell>
          <cell r="C5284" t="str">
            <v>m³</v>
          </cell>
          <cell r="D5284" t="str">
            <v>DNIT 105/2009-ES, DNIT 106/2009-ES, DNIT 108/2009-ES</v>
          </cell>
        </row>
        <row r="5285">
          <cell r="A5285">
            <v>5502109</v>
          </cell>
          <cell r="B5285" t="str">
            <v>Escavação, carga e transporte de material de 1ª categoria - DMT de 50 a 200 m - caminho de serviço em leito natural - com escavadeira e caminhão basculante de 14 m³</v>
          </cell>
          <cell r="C5285" t="str">
            <v>m³</v>
          </cell>
          <cell r="D5285" t="str">
            <v>DNIT 105/2009-ES, DNIT 106/2009-ES, DNIT 108/2009-ES</v>
          </cell>
        </row>
        <row r="5286">
          <cell r="A5286">
            <v>5502110</v>
          </cell>
          <cell r="B5286" t="str">
            <v>Escavação, carga e transporte de material de 1ª categoria - DMT de 200 a 400 m - caminho de serviço em leito natural - com escavadeira e caminhão basculante de 14 m³</v>
          </cell>
          <cell r="C5286" t="str">
            <v>m³</v>
          </cell>
          <cell r="D5286" t="str">
            <v>DNIT 105/2009-ES, DNIT 106/2009-ES, DNIT 108/2009-ES</v>
          </cell>
        </row>
        <row r="5287">
          <cell r="A5287">
            <v>5502111</v>
          </cell>
          <cell r="B5287" t="str">
            <v>Escavação, carga e transporte de material de 1ª categoria - DMT de 400 a 600 m - caminho de serviço em leito natural - com escavadeira e caminhão basculante de 14 m³</v>
          </cell>
          <cell r="C5287" t="str">
            <v>m³</v>
          </cell>
          <cell r="D5287" t="str">
            <v>DNIT 105/2009-ES, DNIT 106/2009-ES, DNIT 108/2009-ES</v>
          </cell>
        </row>
        <row r="5288">
          <cell r="A5288">
            <v>5502112</v>
          </cell>
          <cell r="B5288" t="str">
            <v>Escavação, carga e transporte de material de 1ª categoria - DMT de 600 a 800 m - caminho de serviço em leito natural - com escavadeira e caminhão basculante de 14 m³</v>
          </cell>
          <cell r="C5288" t="str">
            <v>m³</v>
          </cell>
          <cell r="D5288" t="str">
            <v>DNIT 105/2009-ES, DNIT 106/2009-ES, DNIT 108/2009-ES</v>
          </cell>
        </row>
        <row r="5289">
          <cell r="A5289">
            <v>5502113</v>
          </cell>
          <cell r="B5289" t="str">
            <v>Escavação, carga e transporte de material de 1ª categoria - DMT de 800 a 1.000 m - caminho de serviço em leito natural - com escavadeira e caminhão basculante de 14 m³</v>
          </cell>
          <cell r="C5289" t="str">
            <v>m³</v>
          </cell>
          <cell r="D5289" t="str">
            <v>DNIT 105/2009-ES, DNIT 106/2009-ES, DNIT 108/2009-ES</v>
          </cell>
        </row>
        <row r="5290">
          <cell r="A5290">
            <v>5502114</v>
          </cell>
          <cell r="B5290" t="str">
            <v>Escavação, carga e transporte de material de 1ª categoria - DMT de 1.000 a 1.200 m - caminho de serviço em leito natural - com escavadeira e caminhão basculante de 14 m³</v>
          </cell>
          <cell r="C5290" t="str">
            <v>m³</v>
          </cell>
          <cell r="D5290" t="str">
            <v>DNIT 105/2009-ES, DNIT 106/2009-ES, DNIT 108/2009-ES</v>
          </cell>
        </row>
        <row r="5291">
          <cell r="A5291">
            <v>5502115</v>
          </cell>
          <cell r="B5291" t="str">
            <v>Escavação, carga e transporte de material de 1ª categoria - DMT de 1.200 a 1.400 m - caminho de serviço em leito natural - com escavadeira e caminhão basculante de 14 m³</v>
          </cell>
          <cell r="C5291" t="str">
            <v>m³</v>
          </cell>
          <cell r="D5291" t="str">
            <v>DNIT 105/2009-ES, DNIT 106/2009-ES, DNIT 108/2009-ES</v>
          </cell>
        </row>
        <row r="5292">
          <cell r="A5292">
            <v>5502116</v>
          </cell>
          <cell r="B5292" t="str">
            <v>Escavação, carga e transporte de material de 1ª categoria - DMT de 1.400 a 1.600 m - caminho de serviço em leito natural - com escavadeira e caminhão basculante de 14 m³</v>
          </cell>
          <cell r="C5292" t="str">
            <v>m³</v>
          </cell>
          <cell r="D5292" t="str">
            <v>DNIT 105/2009-ES, DNIT 106/2009-ES, DNIT 108/2009-ES</v>
          </cell>
        </row>
        <row r="5293">
          <cell r="A5293">
            <v>5502117</v>
          </cell>
          <cell r="B5293" t="str">
            <v>Escavação, carga e transporte de material de 1ª categoria - DMT de 1.600 a 1.800 m - caminho de serviço em leito natural - com escavadeira e caminhão basculante de 14 m³</v>
          </cell>
          <cell r="C5293" t="str">
            <v>m³</v>
          </cell>
          <cell r="D5293" t="str">
            <v>DNIT 105/2009-ES, DNIT 106/2009-ES, DNIT 108/2009-ES</v>
          </cell>
        </row>
        <row r="5294">
          <cell r="A5294">
            <v>5502118</v>
          </cell>
          <cell r="B5294" t="str">
            <v>Escavação, carga e transporte de material de 1ª categoria - DMT de 1.800 a 2.000 m - caminho de serviço em leito natural - com escavadeira e caminhão basculante de 14 m³</v>
          </cell>
          <cell r="C5294" t="str">
            <v>m³</v>
          </cell>
          <cell r="D5294" t="str">
            <v>DNIT 105/2009-ES, DNIT 106/2009-ES, DNIT 108/2009-ES</v>
          </cell>
        </row>
        <row r="5295">
          <cell r="A5295">
            <v>5502119</v>
          </cell>
          <cell r="B5295" t="str">
            <v>Escavação, carga e transporte de material de 1ª categoria - DMT de 2.000 a 2.500 m - caminho de serviço em leito natural - com escavadeira e caminhão basculante de 14 m³</v>
          </cell>
          <cell r="C5295" t="str">
            <v>m³</v>
          </cell>
          <cell r="D5295" t="str">
            <v>DNIT 105/2009-ES, DNIT 106/2009-ES, DNIT 108/2009-ES</v>
          </cell>
        </row>
        <row r="5296">
          <cell r="A5296">
            <v>5502120</v>
          </cell>
          <cell r="B5296" t="str">
            <v>Escavação, carga e transporte de material de 1ª categoria - DMT de 2.500 a 3.000 m - caminho de serviço em leito natural - com escavadeira e caminhão basculante de 14 m³</v>
          </cell>
          <cell r="C5296" t="str">
            <v>m³</v>
          </cell>
          <cell r="D5296" t="str">
            <v>DNIT 105/2009-ES, DNIT 106/2009-ES, DNIT 108/2009-ES</v>
          </cell>
        </row>
        <row r="5297">
          <cell r="A5297">
            <v>5502135</v>
          </cell>
          <cell r="B5297" t="str">
            <v>Escavação, carga e transporte de material de 1ª categoria - DMT de 50 a 200 m - caminho de serviço em revestimento primário - com escavadeira e caminhão basculante de 14 m³</v>
          </cell>
          <cell r="C5297" t="str">
            <v>m³</v>
          </cell>
          <cell r="D5297" t="str">
            <v>DNIT 105/2009-ES, DNIT 106/2009-ES, DNIT 108/2009-ES</v>
          </cell>
        </row>
        <row r="5298">
          <cell r="A5298">
            <v>5502136</v>
          </cell>
          <cell r="B5298" t="str">
            <v>Escavação, carga e transporte de material de 1ª categoria - DMT de 200 a 400 m - caminho de serviço em revestimento primário - com escavadeira e caminhão basculante de 14 m³</v>
          </cell>
          <cell r="C5298" t="str">
            <v>m³</v>
          </cell>
          <cell r="D5298" t="str">
            <v>DNIT 105/2009-ES, DNIT 106/2009-ES, DNIT 108/2009-ES</v>
          </cell>
        </row>
        <row r="5299">
          <cell r="A5299">
            <v>5502137</v>
          </cell>
          <cell r="B5299" t="str">
            <v>Escavação, carga e transporte de material de 1ª categoria - DMT de 400 a 600 m - caminho de serviço em revestimento primário - com escavadeira e caminhão basculante de 14 m³</v>
          </cell>
          <cell r="C5299" t="str">
            <v>m³</v>
          </cell>
          <cell r="D5299" t="str">
            <v>DNIT 105/2009-ES, DNIT 106/2009-ES, DNIT 108/2009-ES</v>
          </cell>
        </row>
        <row r="5300">
          <cell r="A5300">
            <v>5502138</v>
          </cell>
          <cell r="B5300" t="str">
            <v>Escavação, carga e transporte de material de 1ª categoria - DMT de 600 a 800 m - caminho de serviço em revestimento primário - com escavadeira e caminhão basculante de 14 m³</v>
          </cell>
          <cell r="C5300" t="str">
            <v>m³</v>
          </cell>
          <cell r="D5300" t="str">
            <v>DNIT 105/2009-ES, DNIT 106/2009-ES, DNIT 108/2009-ES</v>
          </cell>
        </row>
        <row r="5301">
          <cell r="A5301">
            <v>5502139</v>
          </cell>
          <cell r="B5301" t="str">
            <v>Escavação, carga e transporte de material de 1ª categoria - DMT de 800 a 1.000 m - caminho de serviço em revestimento primário - com escavadeira e caminhão basculante de 14 m³</v>
          </cell>
          <cell r="C5301" t="str">
            <v>m³</v>
          </cell>
          <cell r="D5301" t="str">
            <v>DNIT 105/2009-ES, DNIT 106/2009-ES, DNIT 108/2009-ES</v>
          </cell>
        </row>
        <row r="5302">
          <cell r="A5302">
            <v>5502140</v>
          </cell>
          <cell r="B5302" t="str">
            <v>Escavação, carga e transporte de material de 1ª categoria - DMT de 1.000 a 1.200 m - caminho de serviço em revestimento primário - com escavadeira e caminhão basculante de 14 m³</v>
          </cell>
          <cell r="C5302" t="str">
            <v>m³</v>
          </cell>
          <cell r="D5302" t="str">
            <v>DNIT 105/2009-ES, DNIT 106/2009-ES, DNIT 108/2009-ES</v>
          </cell>
        </row>
        <row r="5303">
          <cell r="A5303">
            <v>5502141</v>
          </cell>
          <cell r="B5303" t="str">
            <v>Escavação, carga e transporte de material de 1ª categoria - DMT de 1.200 a 1.400 m - caminho de serviço em revestimento primário - com escavadeira e caminhão basculante de 14 m³</v>
          </cell>
          <cell r="C5303" t="str">
            <v>m³</v>
          </cell>
          <cell r="D5303" t="str">
            <v>DNIT 105/2009-ES, DNIT 106/2009-ES, DNIT 108/2009-ES</v>
          </cell>
        </row>
        <row r="5304">
          <cell r="A5304">
            <v>5502142</v>
          </cell>
          <cell r="B5304" t="str">
            <v>Escavação, carga e transporte de material de 1ª categoria - DMT de 1.400 a 1.600 m - caminho de serviço em revestimento primário - com escavadeira e caminhão basculante de 14 m³</v>
          </cell>
          <cell r="C5304" t="str">
            <v>m³</v>
          </cell>
          <cell r="D5304" t="str">
            <v>DNIT 105/2009-ES, DNIT 106/2009-ES, DNIT 108/2009-ES</v>
          </cell>
        </row>
        <row r="5305">
          <cell r="A5305">
            <v>5502143</v>
          </cell>
          <cell r="B5305" t="str">
            <v>Escavação, carga e transporte de material de 1ª categoria - DMT de 1.600 a 1.800 m - caminho de serviço em revestimento primário - com escavadeira e caminhão basculante de 14 m³</v>
          </cell>
          <cell r="C5305" t="str">
            <v>m³</v>
          </cell>
          <cell r="D5305" t="str">
            <v>DNIT 105/2009-ES, DNIT 106/2009-ES, DNIT 108/2009-ES</v>
          </cell>
        </row>
        <row r="5306">
          <cell r="A5306">
            <v>5502144</v>
          </cell>
          <cell r="B5306" t="str">
            <v>Escavação, carga e transporte de material de 1ª categoria - DMT de 1.800 a 2.000 m - caminho de serviço em revestimento primário - com escavadeira e caminhão basculante de 14 m³</v>
          </cell>
          <cell r="C5306" t="str">
            <v>m³</v>
          </cell>
          <cell r="D5306" t="str">
            <v>DNIT 105/2009-ES, DNIT 106/2009-ES, DNIT 108/2009-ES</v>
          </cell>
        </row>
        <row r="5307">
          <cell r="A5307">
            <v>5502145</v>
          </cell>
          <cell r="B5307" t="str">
            <v>Escavação, carga e transporte de material de 1ª categoria - DMT de 2.000 a 2.500 m - caminho de serviço em revestimento primário - com escavadeira e caminhão basculante de 14 m³</v>
          </cell>
          <cell r="C5307" t="str">
            <v>m³</v>
          </cell>
          <cell r="D5307" t="str">
            <v>DNIT 105/2009-ES, DNIT 106/2009-ES, DNIT 108/2009-ES</v>
          </cell>
        </row>
        <row r="5308">
          <cell r="A5308">
            <v>5502146</v>
          </cell>
          <cell r="B5308" t="str">
            <v>Escavação, carga e transporte de material de 1ª categoria - DMT de 2.500 a 3.000 m - caminho de serviço em revestimento primário - com escavadeira e caminhão basculante de 14 m³</v>
          </cell>
          <cell r="C5308" t="str">
            <v>m³</v>
          </cell>
          <cell r="D5308" t="str">
            <v>DNIT 105/2009-ES, DNIT 106/2009-ES, DNIT 108/2009-ES</v>
          </cell>
        </row>
        <row r="5309">
          <cell r="A5309">
            <v>5502161</v>
          </cell>
          <cell r="B5309" t="str">
            <v>Escavação, carga e transporte de material de 1ª categoria - DMT de 50 a 200 m - caminho de serviço pavimentado - com escavadeira e caminhão basculante de 14 m³</v>
          </cell>
          <cell r="C5309" t="str">
            <v>m³</v>
          </cell>
          <cell r="D5309" t="str">
            <v>DNIT 105/2009-ES, DNIT 106/2009-ES, DNIT 108/2009-ES</v>
          </cell>
        </row>
        <row r="5310">
          <cell r="A5310">
            <v>5502162</v>
          </cell>
          <cell r="B5310" t="str">
            <v>Escavação, carga e transporte de material de 1ª categoria - DMT de 200 a 400 m - caminho de serviço pavimentado - com escavadeira e caminhão basculante de 14 m³</v>
          </cell>
          <cell r="C5310" t="str">
            <v>m³</v>
          </cell>
          <cell r="D5310" t="str">
            <v>DNIT 105/2009-ES, DNIT 106/2009-ES, DNIT 108/2009-ES</v>
          </cell>
        </row>
        <row r="5311">
          <cell r="A5311">
            <v>5502163</v>
          </cell>
          <cell r="B5311" t="str">
            <v>Escavação, carga e transporte de material de 1ª categoria - DMT de 400 a 600 m - caminho de serviço pavimentado - com escavadeira e caminhão basculante de 14 m³</v>
          </cell>
          <cell r="C5311" t="str">
            <v>m³</v>
          </cell>
          <cell r="D5311" t="str">
            <v>DNIT 105/2009-ES, DNIT 106/2009-ES, DNIT 108/2009-ES</v>
          </cell>
        </row>
        <row r="5312">
          <cell r="A5312">
            <v>5502164</v>
          </cell>
          <cell r="B5312" t="str">
            <v>Escavação, carga e transporte de material de 1ª categoria - DMT de 600 a 800 m - caminho de serviço pavimentado - com escavadeira e caminhão basculante de 14 m³</v>
          </cell>
          <cell r="C5312" t="str">
            <v>m³</v>
          </cell>
          <cell r="D5312" t="str">
            <v>DNIT 105/2009-ES, DNIT 106/2009-ES, DNIT 108/2009-ES</v>
          </cell>
        </row>
        <row r="5313">
          <cell r="A5313">
            <v>5502165</v>
          </cell>
          <cell r="B5313" t="str">
            <v>Escavação, carga e transporte de material de 1ª categoria - DMT de 800 a 1.000 m - caminho de serviço pavimentado - com escavadeira e caminhão basculante de 14 m³</v>
          </cell>
          <cell r="C5313" t="str">
            <v>m³</v>
          </cell>
          <cell r="D5313" t="str">
            <v>DNIT 105/2009-ES, DNIT 106/2009-ES, DNIT 108/2009-ES</v>
          </cell>
        </row>
        <row r="5314">
          <cell r="A5314">
            <v>5502166</v>
          </cell>
          <cell r="B5314" t="str">
            <v>Escavação, carga e transporte de material de 1ª categoria - DMT de 1.000 a 1.200 m - caminho de serviço pavimentado - com escavadeira e caminhão basculante de 14 m³</v>
          </cell>
          <cell r="C5314" t="str">
            <v>m³</v>
          </cell>
          <cell r="D5314" t="str">
            <v>DNIT 105/2009-ES, DNIT 106/2009-ES, DNIT 108/2009-ES</v>
          </cell>
        </row>
        <row r="5315">
          <cell r="A5315">
            <v>5502167</v>
          </cell>
          <cell r="B5315" t="str">
            <v>Escavação, carga e transporte de material de 1ª categoria - DMT de 1.200 a 1.400 m - caminho de serviço pavimentado - com escavadeira e caminhão basculante de 14 m³</v>
          </cell>
          <cell r="C5315" t="str">
            <v>m³</v>
          </cell>
          <cell r="D5315" t="str">
            <v>DNIT 105/2009-ES, DNIT 106/2009-ES, DNIT 108/2009-ES</v>
          </cell>
        </row>
        <row r="5316">
          <cell r="A5316">
            <v>5502168</v>
          </cell>
          <cell r="B5316" t="str">
            <v>Escavação, carga e transporte de material de 1ª categoria - DMT de 1.400 a 1.600 m - caminho de serviço pavimentado - com escavadeira e caminhão basculante de 14 m³</v>
          </cell>
          <cell r="C5316" t="str">
            <v>m³</v>
          </cell>
          <cell r="D5316" t="str">
            <v>DNIT 105/2009-ES, DNIT 106/2009-ES, DNIT 108/2009-ES</v>
          </cell>
        </row>
        <row r="5317">
          <cell r="A5317">
            <v>5502169</v>
          </cell>
          <cell r="B5317" t="str">
            <v>Escavação, carga e transporte de material de 1ª categoria - DMT de 1.600 a 1.800 m - caminho de serviço pavimentado - com escavadeira e caminhão basculante de 14 m³</v>
          </cell>
          <cell r="C5317" t="str">
            <v>m³</v>
          </cell>
          <cell r="D5317" t="str">
            <v>DNIT 105/2009-ES, DNIT 106/2009-ES, DNIT 108/2009-ES</v>
          </cell>
        </row>
        <row r="5318">
          <cell r="A5318">
            <v>5502170</v>
          </cell>
          <cell r="B5318" t="str">
            <v>Escavação, carga e transporte de material de 1ª categoria - DMT de 1.800 a 2.000 m - caminho de serviço pavimentado - com escavadeira e caminhão basculante de 14 m³</v>
          </cell>
          <cell r="C5318" t="str">
            <v>m³</v>
          </cell>
          <cell r="D5318" t="str">
            <v>DNIT 105/2009-ES, DNIT 106/2009-ES, DNIT 108/2009-ES</v>
          </cell>
        </row>
        <row r="5319">
          <cell r="A5319">
            <v>5502171</v>
          </cell>
          <cell r="B5319" t="str">
            <v>Escavação, carga e transporte de material de 1ª categoria - DMT de 2.000 a 2.500 m - caminho de serviço pavimentado - com escavadeira e caminhão basculante de 14 m³</v>
          </cell>
          <cell r="C5319" t="str">
            <v>m³</v>
          </cell>
          <cell r="D5319" t="str">
            <v>DNIT 105/2009-ES, DNIT 106/2009-ES, DNIT 108/2009-ES</v>
          </cell>
        </row>
        <row r="5320">
          <cell r="A5320">
            <v>5502172</v>
          </cell>
          <cell r="B5320" t="str">
            <v>Escavação, carga e transporte de material de 1ª categoria - DMT de 2.500 a 3.000 m - caminho de serviço pavimentado - com escavadeira e caminhão basculante de 14 m³</v>
          </cell>
          <cell r="C5320" t="str">
            <v>m³</v>
          </cell>
          <cell r="D5320" t="str">
            <v>DNIT 105/2009-ES, DNIT 106/2009-ES, DNIT 108/2009-ES</v>
          </cell>
        </row>
        <row r="5321">
          <cell r="A5321">
            <v>5502187</v>
          </cell>
          <cell r="B5321" t="str">
            <v>Escavação, carga e transporte de material de 2ª categoria - DMT de 50 m</v>
          </cell>
          <cell r="C5321" t="str">
            <v>m³</v>
          </cell>
          <cell r="D5321" t="str">
            <v>DNIT 106/2009-ES, DNIT 108/2009-ES</v>
          </cell>
        </row>
        <row r="5322">
          <cell r="A5322">
            <v>5502351</v>
          </cell>
          <cell r="B5322" t="str">
            <v>Escavação, carga e transporte de material de 2ª categoria - DMT de 50 a 200 m - caminho de serviço em leito natural - com carregadeira e caminhão basculante de 14 m³</v>
          </cell>
          <cell r="C5322" t="str">
            <v>m³</v>
          </cell>
          <cell r="D5322" t="str">
            <v>DNIT 105/2009-ES, DNIT 106/2009-ES, DNIT 108/2009-ES</v>
          </cell>
        </row>
        <row r="5323">
          <cell r="A5323">
            <v>5502352</v>
          </cell>
          <cell r="B5323" t="str">
            <v>Escavação, carga e transporte de material de 2ª categoria - DMT de 200 a 400 m - caminho de serviço em leito natural - com carregadeira e caminhão basculante de 14 m³</v>
          </cell>
          <cell r="C5323" t="str">
            <v>m³</v>
          </cell>
          <cell r="D5323" t="str">
            <v>DNIT 105/2009-ES, DNIT 106/2009-ES, DNIT 108/2009-ES</v>
          </cell>
        </row>
        <row r="5324">
          <cell r="A5324">
            <v>5502353</v>
          </cell>
          <cell r="B5324" t="str">
            <v>Escavação, carga e transporte de material de 2ª categoria - DMT de 400 a 600 m - caminho de serviço em leito natural - com carregadeira e caminhão basculante de 14 m³</v>
          </cell>
          <cell r="C5324" t="str">
            <v>m³</v>
          </cell>
          <cell r="D5324" t="str">
            <v>DNIT 105/2009-ES, DNIT 106/2009-ES, DNIT 108/2009-ES</v>
          </cell>
        </row>
        <row r="5325">
          <cell r="A5325">
            <v>5502354</v>
          </cell>
          <cell r="B5325" t="str">
            <v>Escavação, carga e transporte de material de 2ª categoria - DMT de 600 a 800 m - caminho de serviço em leito natural - com carregadeira e caminhão basculante de 14 m³</v>
          </cell>
          <cell r="C5325" t="str">
            <v>m³</v>
          </cell>
          <cell r="D5325" t="str">
            <v>DNIT 105/2009-ES, DNIT 106/2009-ES, DNIT 108/2009-ES</v>
          </cell>
        </row>
        <row r="5326">
          <cell r="A5326">
            <v>5502355</v>
          </cell>
          <cell r="B5326" t="str">
            <v>Escavação, carga e transporte de material de 2ª categoria - DMT de 800 a 1.000 m - caminho de serviço em leito natural - com carregadeira e caminhão basculante de 14 m</v>
          </cell>
          <cell r="C5326" t="str">
            <v>m³</v>
          </cell>
          <cell r="D5326" t="str">
            <v>DNIT 105/2009-ES, DNIT 106/2009-ES, DNIT 108/2009-ES</v>
          </cell>
        </row>
        <row r="5327">
          <cell r="A5327">
            <v>5502356</v>
          </cell>
          <cell r="B5327" t="str">
            <v>Escavação, carga e transporte de material de 2ª categoria - DMT de 1.000 a 1.200 m - caminho de serviço em leito natural - com carregadeira e caminhão basculante de 14 m³</v>
          </cell>
          <cell r="C5327" t="str">
            <v>m³</v>
          </cell>
          <cell r="D5327" t="str">
            <v>DNIT 105/2009-ES, DNIT 106/2009-ES, DNIT 108/2009-ES</v>
          </cell>
        </row>
        <row r="5328">
          <cell r="A5328">
            <v>5502357</v>
          </cell>
          <cell r="B5328" t="str">
            <v>Escavação, carga e transporte de material de 2ª categoria - DMT de 1.200 a 1.400 m - caminho de serviço em leito natural - com carregadeira e caminhão basculante de 14 m³</v>
          </cell>
          <cell r="C5328" t="str">
            <v>m³</v>
          </cell>
          <cell r="D5328" t="str">
            <v>DNIT 105/2009-ES, DNIT 106/2009-ES, DNIT 108/2009-ES</v>
          </cell>
        </row>
        <row r="5329">
          <cell r="A5329">
            <v>5502358</v>
          </cell>
          <cell r="B5329" t="str">
            <v>Escavação, carga e transporte de material de 2ª categoria - DMT de 1.400 a 1.600 m - caminho de serviço em leito natural - com carregadeira e caminhão basculante de 14 m³</v>
          </cell>
          <cell r="C5329" t="str">
            <v>m³</v>
          </cell>
          <cell r="D5329" t="str">
            <v>DNIT 105/2009-ES, DNIT 106/2009-ES, DNIT 108/2009-ES</v>
          </cell>
        </row>
        <row r="5330">
          <cell r="A5330">
            <v>5502359</v>
          </cell>
          <cell r="B5330" t="str">
            <v>Escavação, carga e transporte de material de 2ª categoria - DMT de 1.600 a 1.800 m - caminho de serviço em leito natural - com carregadeira e caminhão basculante de 14 m³</v>
          </cell>
          <cell r="C5330" t="str">
            <v>m³</v>
          </cell>
          <cell r="D5330" t="str">
            <v>DNIT 105/2009-ES, DNIT 106/2009-ES, DNIT 108/2009-ES</v>
          </cell>
        </row>
        <row r="5331">
          <cell r="A5331">
            <v>5502360</v>
          </cell>
          <cell r="B5331" t="str">
            <v>Escavação, carga e transporte de material de 2ª categoria - DMT de 1.800 a 2.000 m - caminho de serviço em leito natural - com carregadeira e caminhão basculante de 14 m³</v>
          </cell>
          <cell r="C5331" t="str">
            <v>m³</v>
          </cell>
          <cell r="D5331" t="str">
            <v>DNIT 105/2009-ES, DNIT 106/2009-ES, DNIT 108/2009-ES</v>
          </cell>
        </row>
        <row r="5332">
          <cell r="A5332">
            <v>5502361</v>
          </cell>
          <cell r="B5332" t="str">
            <v>Escavação, carga e transporte de material de 2ª categoria - DMT de 2.000 a 2.500 m - caminho de serviço em leito natural - com carregadeira e caminhão basculante de 14 m³</v>
          </cell>
          <cell r="C5332" t="str">
            <v>m³</v>
          </cell>
          <cell r="D5332" t="str">
            <v>DNIT 105/2009-ES, DNIT 106/2009-ES, DNIT 108/2009-ES</v>
          </cell>
        </row>
        <row r="5333">
          <cell r="A5333">
            <v>5502362</v>
          </cell>
          <cell r="B5333" t="str">
            <v>Escavação, carga e transporte de material de 2ª categoria - DMT de 2.500 a 3.000 m - caminho de serviço em leito natural - com carregadeira e caminhão basculante de 14 m</v>
          </cell>
          <cell r="C5333" t="str">
            <v>m³</v>
          </cell>
          <cell r="D5333" t="str">
            <v>DNIT 105/2009-ES, DNIT 106/2009-ES, DNIT 108/2009-ES</v>
          </cell>
        </row>
        <row r="5334">
          <cell r="A5334">
            <v>5502377</v>
          </cell>
          <cell r="B5334" t="str">
            <v>Escavação, carga e transporte de material de 2ª categoria - DMT de 50 a 200 m - caminho de serviço em revestimento primário - com carregadeira e caminhão basculante de 14 m³</v>
          </cell>
          <cell r="C5334" t="str">
            <v>m³</v>
          </cell>
          <cell r="D5334" t="str">
            <v>DNIT 105/2009-ES, DNIT 106/2009-ES, DNIT 108/2009-ES</v>
          </cell>
        </row>
        <row r="5335">
          <cell r="A5335">
            <v>5502378</v>
          </cell>
          <cell r="B5335" t="str">
            <v>Escavação, carga e transporte de material de 2ª categoria - DMT de 200 a 400 m - caminho de serviço em revestimento primário - com carregadeira e caminhão basculante de 14 m³</v>
          </cell>
          <cell r="C5335" t="str">
            <v>m³</v>
          </cell>
          <cell r="D5335" t="str">
            <v>DNIT 105/2009-ES, DNIT 106/2009-ES, DNIT 108/2009-ES</v>
          </cell>
        </row>
        <row r="5336">
          <cell r="A5336">
            <v>5502379</v>
          </cell>
          <cell r="B5336" t="str">
            <v>Escavação, carga e transporte de material de 2ª categoria - DMT de 400 a 600 m - caminho de serviço em revestimento primário - com carregadeira e caminhão basculante de 14 m³</v>
          </cell>
          <cell r="C5336" t="str">
            <v>m³</v>
          </cell>
          <cell r="D5336" t="str">
            <v>DNIT 105/2009-ES, DNIT 106/2009-ES, DNIT 108/2009-ES</v>
          </cell>
        </row>
        <row r="5337">
          <cell r="A5337">
            <v>5502380</v>
          </cell>
          <cell r="B5337" t="str">
            <v>Escavação, carga e transporte de material de 2ª categoria - DMT de 600 a 800 m - caminho de serviço em revestimento primário - com carregadeira e caminhão basculante de 14 m³</v>
          </cell>
          <cell r="C5337" t="str">
            <v>m³</v>
          </cell>
          <cell r="D5337" t="str">
            <v>DNIT 105/2009-ES, DNIT 106/2009-ES, DNIT 108/2009-ES</v>
          </cell>
        </row>
        <row r="5338">
          <cell r="A5338">
            <v>5502381</v>
          </cell>
          <cell r="B5338" t="str">
            <v>Escavação, carga e transporte de material de 2ª categoria - DMT de 800 a 1.000 m - caminho de serviço em revestimento primário - com carregadeira e caminhão basculante de 14 m³</v>
          </cell>
          <cell r="C5338" t="str">
            <v>m³</v>
          </cell>
          <cell r="D5338" t="str">
            <v>DNIT 105/2009-ES, DNIT 106/2009-ES, DNIT 108/2009-ES</v>
          </cell>
        </row>
        <row r="5339">
          <cell r="A5339">
            <v>5502382</v>
          </cell>
          <cell r="B5339" t="str">
            <v>Escavação, carga e transporte de material de 2ª categoria - DMT de 1.000 a 1.200 m - caminho de serviço em revestimento primário - com carregadeira e caminhão basculante de 14 m³</v>
          </cell>
          <cell r="C5339" t="str">
            <v>m³</v>
          </cell>
          <cell r="D5339" t="str">
            <v>DNIT 105/2009-ES, DNIT 106/2009-ES, DNIT 108/2009-ES</v>
          </cell>
        </row>
        <row r="5340">
          <cell r="A5340">
            <v>5502383</v>
          </cell>
          <cell r="B5340" t="str">
            <v>Escavação, carga e transporte de material de 2ª categoria - DMT de 1.200 a 1.400 m - caminho de serviço em revestimento primário - com carregadeira e caminhão basculante de 14 m³</v>
          </cell>
          <cell r="C5340" t="str">
            <v>m³</v>
          </cell>
          <cell r="D5340" t="str">
            <v>DNIT 105/2009-ES, DNIT 106/2009-ES, DNIT 108/2009-ES</v>
          </cell>
        </row>
        <row r="5341">
          <cell r="A5341">
            <v>5502384</v>
          </cell>
          <cell r="B5341" t="str">
            <v>Escavação, carga e transporte de material de 2ª categoria - DMT de 1.400 a 1.600 m - caminho de serviço em revestimento primário - com carregadeira e caminhão basculante de 14 m³</v>
          </cell>
          <cell r="C5341" t="str">
            <v>m³</v>
          </cell>
          <cell r="D5341" t="str">
            <v>DNIT 105/2009-ES, DNIT 106/2009-ES, DNIT 108/2009-ES</v>
          </cell>
        </row>
        <row r="5342">
          <cell r="A5342">
            <v>5502385</v>
          </cell>
          <cell r="B5342" t="str">
            <v>Escavação, carga e transporte de material de 2ª categoria - DMT de 1.600 a 1.800 m - caminho de serviço em revestimento primário - com carregadeira e caminhão basculante de 14 m³</v>
          </cell>
          <cell r="C5342" t="str">
            <v>m³</v>
          </cell>
          <cell r="D5342" t="str">
            <v>DNIT 105/2009-ES, DNIT 106/2009-ES, DNIT 108/2009-ES</v>
          </cell>
        </row>
        <row r="5343">
          <cell r="A5343">
            <v>5502386</v>
          </cell>
          <cell r="B5343" t="str">
            <v>Escavação, carga e transporte de material de 2ª categoria - DMT de 1.800 a 2.000 m - caminho de serviço em revestimento primário - com carregadeira e caminhão basculante de 14 m³</v>
          </cell>
          <cell r="C5343" t="str">
            <v>m³</v>
          </cell>
          <cell r="D5343" t="str">
            <v>DNIT 105/2009-ES, DNIT 106/2009-ES, DNIT 108/2009-ES</v>
          </cell>
        </row>
        <row r="5344">
          <cell r="A5344">
            <v>5502387</v>
          </cell>
          <cell r="B5344" t="str">
            <v>Escavação, carga e transporte de material de 2ª categoria - DMT de 2.000 a 2.500 m - caminho de serviço em revestimento primário - com carregadeira e caminhão basculante de 14 m³</v>
          </cell>
          <cell r="C5344" t="str">
            <v>m³</v>
          </cell>
          <cell r="D5344" t="str">
            <v>DNIT 105/2009-ES, DNIT 106/2009-ES, DNIT 108/2009-ES</v>
          </cell>
        </row>
        <row r="5345">
          <cell r="A5345">
            <v>5502388</v>
          </cell>
          <cell r="B5345" t="str">
            <v>Escavação, carga e transporte de material de 2ª categoria - DMT de 2.500 a 3.000 m - caminho de serviço em revestimento primário - com carregadeira e caminhão basculante de 14 m³</v>
          </cell>
          <cell r="C5345" t="str">
            <v>m³</v>
          </cell>
          <cell r="D5345" t="str">
            <v>DNIT 105/2009-ES, DNIT 106/2009-ES, DNIT 108/2009-ES</v>
          </cell>
        </row>
        <row r="5346">
          <cell r="A5346">
            <v>5502403</v>
          </cell>
          <cell r="B5346" t="str">
            <v>Escavação, carga e transporte de material de 2ª categoria - DMT de 50 a 200 m - caminho de serviço pavimentado - com carregadeira e caminhão basculante de 14 m³</v>
          </cell>
          <cell r="C5346" t="str">
            <v>m³</v>
          </cell>
          <cell r="D5346" t="str">
            <v>DNIT 105/2009-ES, DNIT 106/2009-ES, DNIT 108/2009-ES</v>
          </cell>
        </row>
        <row r="5347">
          <cell r="A5347">
            <v>5502404</v>
          </cell>
          <cell r="B5347" t="str">
            <v>Escavação, carga e transporte de material de 2ª categoria - DMT de 200 a 400 m - caminho de serviço pavimentado - com carregadeira e caminhão basculante de 14 m³</v>
          </cell>
          <cell r="C5347" t="str">
            <v>m³</v>
          </cell>
          <cell r="D5347" t="str">
            <v>DNIT 105/2009-ES, DNIT 106/2009-ES, DNIT 108/2009-ES</v>
          </cell>
        </row>
        <row r="5348">
          <cell r="A5348">
            <v>5502405</v>
          </cell>
          <cell r="B5348" t="str">
            <v>Escavação, carga e transporte de material de 2ª categoria - DMT de 400 a 600 m - caminho de serviço pavimentado - com carregadeira e caminhão basculante de 14 m³</v>
          </cell>
          <cell r="C5348" t="str">
            <v>m³</v>
          </cell>
          <cell r="D5348" t="str">
            <v>DNIT 105/2009-ES, DNIT 106/2009-ES, DNIT 108/2009-ES</v>
          </cell>
        </row>
        <row r="5349">
          <cell r="A5349">
            <v>5502406</v>
          </cell>
          <cell r="B5349" t="str">
            <v>Escavação, carga e transporte de material de 2ª categoria - DMT de 600 a 800 m - caminho de serviço pavimentado - com carregadeira e caminhão basculante de 14 m³</v>
          </cell>
          <cell r="C5349" t="str">
            <v>m³</v>
          </cell>
          <cell r="D5349" t="str">
            <v>DNIT 105/2009-ES, DNIT 106/2009-ES, DNIT 108/2009-ES</v>
          </cell>
        </row>
        <row r="5350">
          <cell r="A5350">
            <v>5502407</v>
          </cell>
          <cell r="B5350" t="str">
            <v>Escavação, carga e transporte de material de 2ª categoria - DMT de 800 a 1.000 m - caminho de serviço pavimentado - com carregadeira e caminhão basculante de 14 m³</v>
          </cell>
          <cell r="C5350" t="str">
            <v>m³</v>
          </cell>
          <cell r="D5350" t="str">
            <v>DNIT 105/2009-ES, DNIT 106/2009-ES, DNIT 108/2009-ES</v>
          </cell>
        </row>
        <row r="5351">
          <cell r="A5351">
            <v>5502408</v>
          </cell>
          <cell r="B5351" t="str">
            <v>Escavação, carga e transporte de material de 2ª categoria - DMT de 1.000 a 1.200 m - caminho de serviço pavimentado - com carregadeira e caminhão basculante de 14 m³</v>
          </cell>
          <cell r="C5351" t="str">
            <v>m³</v>
          </cell>
          <cell r="D5351" t="str">
            <v>DNIT 105/2009-ES, DNIT 106/2009-ES, DNIT 108/2009-ES</v>
          </cell>
        </row>
        <row r="5352">
          <cell r="A5352">
            <v>5502409</v>
          </cell>
          <cell r="B5352" t="str">
            <v>Escavação, carga e transporte de material de 2ª categoria - DMT de 1.200 a 1.400 m - caminho de serviço pavimentado - com carregadeira e caminhão basculante de 14 m³</v>
          </cell>
          <cell r="C5352" t="str">
            <v>m³</v>
          </cell>
          <cell r="D5352" t="str">
            <v>DNIT 105/2009-ES, DNIT 106/2009-ES, DNIT 108/2009-ES</v>
          </cell>
        </row>
        <row r="5353">
          <cell r="A5353">
            <v>5502410</v>
          </cell>
          <cell r="B5353" t="str">
            <v>Escavação, carga e transporte de material de 2ª categoria - DMT de 1.400 a 1.600 m - caminho de serviço pavimentado - com carregadeira e caminhão basculante de 14 m³</v>
          </cell>
          <cell r="C5353" t="str">
            <v>m³</v>
          </cell>
          <cell r="D5353" t="str">
            <v>DNIT 105/2009-ES, DNIT 106/2009-ES, DNIT 108/2009-ES</v>
          </cell>
        </row>
        <row r="5354">
          <cell r="A5354">
            <v>5502411</v>
          </cell>
          <cell r="B5354" t="str">
            <v>Escavação, carga e transporte de material de 2ª categoria - DMT de 1.600 a 1.800 m - caminho de serviço pavimentado - com carregadeira e caminhão basculante de 14 m³</v>
          </cell>
          <cell r="C5354" t="str">
            <v>m³</v>
          </cell>
          <cell r="D5354" t="str">
            <v>DNIT 105/2009-ES, DNIT 106/2009-ES, DNIT 108/2009-ES</v>
          </cell>
        </row>
        <row r="5355">
          <cell r="A5355">
            <v>5502412</v>
          </cell>
          <cell r="B5355" t="str">
            <v>Escavação, carga e transporte de material de 2ª categoria - DMT de 1.800 a 2.000 m - caminho de serviço pavimentado - com carregadeira e caminhão basculante de 14 m³</v>
          </cell>
          <cell r="C5355" t="str">
            <v>m³</v>
          </cell>
          <cell r="D5355" t="str">
            <v>DNIT 105/2009-ES, DNIT 106/2009-ES, DNIT 108/2009-ES</v>
          </cell>
        </row>
        <row r="5356">
          <cell r="A5356">
            <v>5502413</v>
          </cell>
          <cell r="B5356" t="str">
            <v>Escavação, carga e transporte de material de 2ª categoria - DMT de 2.000 a 2.500 m - caminho de serviço pavimentado - com carregadeira e caminhão basculante de 14 m³</v>
          </cell>
          <cell r="C5356" t="str">
            <v>m³</v>
          </cell>
          <cell r="D5356" t="str">
            <v>DNIT 105/2009-ES, DNIT 106/2009-ES, DNIT 108/2009-ES</v>
          </cell>
        </row>
        <row r="5357">
          <cell r="A5357">
            <v>5502414</v>
          </cell>
          <cell r="B5357" t="str">
            <v>Escavação, carga e transporte de material de 2ª categoria - DMT de 2.500 a 3.000 m - caminho de serviço pavimentado - com carregadeira e caminhão basculante de 14 m³</v>
          </cell>
          <cell r="C5357" t="str">
            <v>m³</v>
          </cell>
          <cell r="D5357" t="str">
            <v>DNIT 105/2009-ES, DNIT 106/2009-ES, DNIT 108/2009-ES</v>
          </cell>
        </row>
        <row r="5358">
          <cell r="A5358">
            <v>5502585</v>
          </cell>
          <cell r="B5358" t="str">
            <v>Escavação, carga e transporte de material de 2ª categoria - DMT de 50 a 200 m - caminho de serviço em leito natural - com escavadeira e caminhão basculante de 14 m³</v>
          </cell>
          <cell r="C5358" t="str">
            <v>m³</v>
          </cell>
          <cell r="D5358" t="str">
            <v>DNIT 105/2009-ES, DNIT 106/2009-ES, DNIT 108/2009-ES</v>
          </cell>
        </row>
        <row r="5359">
          <cell r="A5359">
            <v>5502586</v>
          </cell>
          <cell r="B5359" t="str">
            <v>Escavação, carga e transporte de material de 2ª categoria - DMT de 200 a 400 m - caminho de serviço em leito natural - com escavadeira e caminhão basculante de 14 m³</v>
          </cell>
          <cell r="C5359" t="str">
            <v>m³</v>
          </cell>
          <cell r="D5359" t="str">
            <v>DNIT 105/2009-ES, DNIT 106/2009-ES, DNIT 108/2009-ES</v>
          </cell>
        </row>
        <row r="5360">
          <cell r="A5360">
            <v>5502587</v>
          </cell>
          <cell r="B5360" t="str">
            <v>Escavação, carga e transporte de material de 2ª categoria - DMT de 400 a 600 m - caminho de serviço em leito natural - com escavadeira e caminhão basculante de 14 m³</v>
          </cell>
          <cell r="C5360" t="str">
            <v>m³</v>
          </cell>
          <cell r="D5360" t="str">
            <v>DNIT 105/2009-ES, DNIT 106/2009-ES, DNIT 108/2009-ES</v>
          </cell>
        </row>
        <row r="5361">
          <cell r="A5361">
            <v>5502588</v>
          </cell>
          <cell r="B5361" t="str">
            <v>Escavação, carga e transporte de material de 2ª categoria - DMT de 600 a 800 m - caminho de serviço em leito natural - com escavadeira e caminhão basculante de 14 m³</v>
          </cell>
          <cell r="C5361" t="str">
            <v>m³</v>
          </cell>
          <cell r="D5361" t="str">
            <v>DNIT 105/2009-ES, DNIT 106/2009-ES, DNIT 108/2009-ES</v>
          </cell>
        </row>
        <row r="5362">
          <cell r="A5362">
            <v>5502589</v>
          </cell>
          <cell r="B5362" t="str">
            <v>Escavação, carga e transporte de material de 2ª categoria - DMT de 800 a 1.000 m - caminho de serviço em leito natural - com escavadeira e caminhão basculante de 14 m³</v>
          </cell>
          <cell r="C5362" t="str">
            <v>m³</v>
          </cell>
          <cell r="D5362" t="str">
            <v>DNIT 105/2009-ES, DNIT 106/2009-ES, DNIT 108/2009-ES</v>
          </cell>
        </row>
        <row r="5363">
          <cell r="A5363">
            <v>5502590</v>
          </cell>
          <cell r="B5363" t="str">
            <v>Escavação, carga e transporte de material de 2ª categoria - DMT de 1.000 a 1.200 m - caminho de serviço em leito natural - com escavadeira e caminhão basculante de 14 m³</v>
          </cell>
          <cell r="C5363" t="str">
            <v>m³</v>
          </cell>
          <cell r="D5363" t="str">
            <v>DNIT 105/2009-ES, DNIT 106/2009-ES, DNIT 108/2009-ES</v>
          </cell>
        </row>
        <row r="5364">
          <cell r="A5364">
            <v>5502591</v>
          </cell>
          <cell r="B5364" t="str">
            <v>Escavação, carga e transporte de material de 2ª categoria - DMT de 1.200 a 1.400 m - caminho de serviço em leito natural - com escavadeira e caminhão basculante de 14 m³</v>
          </cell>
          <cell r="C5364" t="str">
            <v>m³</v>
          </cell>
          <cell r="D5364" t="str">
            <v>DNIT 105/2009-ES, DNIT 106/2009-ES, DNIT 108/2009-ES</v>
          </cell>
        </row>
        <row r="5365">
          <cell r="A5365">
            <v>5502592</v>
          </cell>
          <cell r="B5365" t="str">
            <v>Escavação, carga e transporte de material de 2ª categoria - DMT de 1.400 a 1.600 m - caminho de serviço em leito natural - com escavadeira e caminhão basculante de 14 m³</v>
          </cell>
          <cell r="C5365" t="str">
            <v>m³</v>
          </cell>
          <cell r="D5365" t="str">
            <v>DNIT 105/2009-ES, DNIT 106/2009-ES, DNIT 108/2009-ES</v>
          </cell>
        </row>
        <row r="5366">
          <cell r="A5366">
            <v>5502593</v>
          </cell>
          <cell r="B5366" t="str">
            <v>Escavação, carga e transporte de material de 2ª categoria - DMT de 1.600 a 1.800 m - caminho de serviço em leito natural - com escavadeira e caminhão basculante de 14 m³</v>
          </cell>
          <cell r="C5366" t="str">
            <v>m³</v>
          </cell>
          <cell r="D5366" t="str">
            <v>DNIT 105/2009-ES, DNIT 106/2009-ES, DNIT 108/2009-ES</v>
          </cell>
        </row>
        <row r="5367">
          <cell r="A5367">
            <v>5502594</v>
          </cell>
          <cell r="B5367" t="str">
            <v>Escavação, carga e transporte de material de 2ª categoria - DMT de 1.800 a 2.000 m - caminho de serviço em leito natural - com escavadeira e caminhão basculante de 14 m³</v>
          </cell>
          <cell r="C5367" t="str">
            <v>m³</v>
          </cell>
          <cell r="D5367" t="str">
            <v>DNIT 105/2009-ES, DNIT 106/2009-ES, DNIT 108/2009-ES</v>
          </cell>
        </row>
        <row r="5368">
          <cell r="A5368">
            <v>5502595</v>
          </cell>
          <cell r="B5368" t="str">
            <v>Escavação, carga e transporte de material de 2ª categoria - DMT de 2.000 a 2.500 m - caminho de serviço em leito natural - com escavadeira e caminhão basculante de 14 m³</v>
          </cell>
          <cell r="C5368" t="str">
            <v>m³</v>
          </cell>
          <cell r="D5368" t="str">
            <v>DNIT 105/2009-ES, DNIT 106/2009-ES, DNIT 108/2009-ES</v>
          </cell>
        </row>
        <row r="5369">
          <cell r="A5369">
            <v>5502596</v>
          </cell>
          <cell r="B5369" t="str">
            <v>Escavação, carga e transporte de material de 2ª categoria - DMT de 2.500 a 3.000 m - caminho de serviço em leito natural - com escavadeira e caminhão basculante de 14 m³</v>
          </cell>
          <cell r="C5369" t="str">
            <v>m³</v>
          </cell>
          <cell r="D5369" t="str">
            <v>DNIT 105/2009-ES, DNIT 106/2009-ES, DNIT 108/2009-ES</v>
          </cell>
        </row>
        <row r="5370">
          <cell r="A5370">
            <v>5502611</v>
          </cell>
          <cell r="B5370" t="str">
            <v>Escavação, carga e transporte de material de 2ª categoria - DMT de 50 a 200 m - caminho de serviço em revestimento primário - com escavadeira e caminhão basculante de 14 m³</v>
          </cell>
          <cell r="C5370" t="str">
            <v>m³</v>
          </cell>
          <cell r="D5370" t="str">
            <v>DNIT 105/2009-ES, DNIT 106/2009-ES, DNIT 108/2009-ES</v>
          </cell>
        </row>
        <row r="5371">
          <cell r="A5371">
            <v>5502612</v>
          </cell>
          <cell r="B5371" t="str">
            <v>Escavação, carga e transporte de material de 2ª categoria - DMT de 200 a 400 m - caminho de serviço em revestimento primário - com escavadeira e caminhão basculante de 14 m³</v>
          </cell>
          <cell r="C5371" t="str">
            <v>m³</v>
          </cell>
          <cell r="D5371" t="str">
            <v>DNIT 105/2009-ES, DNIT 106/2009-ES, DNIT 108/2009-ES</v>
          </cell>
        </row>
        <row r="5372">
          <cell r="A5372">
            <v>5502613</v>
          </cell>
          <cell r="B5372" t="str">
            <v>Escavação, carga e transporte de material de 2ª categoria - DMT de 400 a 600 m - caminho de serviço em revestimento primário - com escavadeira e caminhão basculante de 14 m³</v>
          </cell>
          <cell r="C5372" t="str">
            <v>m³</v>
          </cell>
          <cell r="D5372" t="str">
            <v>DNIT 105/2009-ES, DNIT 106/2009-ES, DNIT 108/2009-ES</v>
          </cell>
        </row>
        <row r="5373">
          <cell r="A5373">
            <v>5502614</v>
          </cell>
          <cell r="B5373" t="str">
            <v>Escavação, carga e transporte de material de 2ª categoria - DMT de 600 a 800 m - caminho de serviço em revestimento primário - com escavadeira e caminhão basculante de 14 m³</v>
          </cell>
          <cell r="C5373" t="str">
            <v>m³</v>
          </cell>
          <cell r="D5373" t="str">
            <v>DNIT 105/2009-ES, DNIT 106/2009-ES, DNIT 108/2009-ES</v>
          </cell>
        </row>
        <row r="5374">
          <cell r="A5374">
            <v>5502615</v>
          </cell>
          <cell r="B5374" t="str">
            <v>Escavação, carga e transporte de material de 2ª categoria - DMT de 800 a 1.000 m - caminho de serviço em revestimento primário - com escavadeira e caminhão basculante de 14 m³</v>
          </cell>
          <cell r="C5374" t="str">
            <v>m³</v>
          </cell>
          <cell r="D5374" t="str">
            <v>DNIT 105/2009-ES, DNIT 106/2009-ES, DNIT 108/2009-ES</v>
          </cell>
        </row>
        <row r="5375">
          <cell r="A5375">
            <v>5502616</v>
          </cell>
          <cell r="B5375" t="str">
            <v>Escavação, carga e transporte de material de 2ª categoria - DMT de 1.000 a 1.200 m - caminho de serviço em revestimento primário - com escavadeira e caminhão basculante de 14 m³</v>
          </cell>
          <cell r="C5375" t="str">
            <v>m³</v>
          </cell>
          <cell r="D5375" t="str">
            <v>DNIT 105/2009-ES, DNIT 106/2009-ES, DNIT 108/2009-ES</v>
          </cell>
        </row>
        <row r="5376">
          <cell r="A5376">
            <v>5502617</v>
          </cell>
          <cell r="B5376" t="str">
            <v>Escavação, carga e transporte de material de 2ª categoria - DMT de 1.200 a 1.400 m - caminho de serviço em revestimento primário - com escavadeira e caminhão basculante de 14 m³</v>
          </cell>
          <cell r="C5376" t="str">
            <v>m³</v>
          </cell>
          <cell r="D5376" t="str">
            <v>DNIT 105/2009-ES, DNIT 106/2009-ES, DNIT 108/2009-ES</v>
          </cell>
        </row>
        <row r="5377">
          <cell r="A5377">
            <v>5502618</v>
          </cell>
          <cell r="B5377" t="str">
            <v>Escavação, carga e transporte de material de 2ª categoria - DMT de 1.400 a 1.600 m - caminho de serviço em revestimento primário - com escavadeira e caminhão basculante de 14 m³</v>
          </cell>
          <cell r="C5377" t="str">
            <v>m³</v>
          </cell>
          <cell r="D5377" t="str">
            <v>DNIT 105/2009-ES, DNIT 106/2009-ES, DNIT 108/2009-ES</v>
          </cell>
        </row>
        <row r="5378">
          <cell r="A5378">
            <v>5502619</v>
          </cell>
          <cell r="B5378" t="str">
            <v>Escavação, carga e transporte de material de 2ª categoria - DMT de 1.600 a 1.800 m - caminho de serviço em revestimento primário - com escavadeira e caminhão basculante de 14 m³</v>
          </cell>
          <cell r="C5378" t="str">
            <v>m³</v>
          </cell>
          <cell r="D5378" t="str">
            <v>DNIT 105/2009-ES, DNIT 106/2009-ES, DNIT 108/2009-ES</v>
          </cell>
        </row>
        <row r="5379">
          <cell r="A5379">
            <v>5502620</v>
          </cell>
          <cell r="B5379" t="str">
            <v>Escavação, carga e transporte de material de 2ª categoria - DMT de 1.800 a 2.000 m - caminho de serviço em revestimento primário - com escavadeira e caminhão basculante de 14 m³</v>
          </cell>
          <cell r="C5379" t="str">
            <v>m³</v>
          </cell>
          <cell r="D5379" t="str">
            <v>DNIT 105/2009-ES, DNIT 106/2009-ES, DNIT 108/2009-ES</v>
          </cell>
        </row>
        <row r="5380">
          <cell r="A5380">
            <v>5502621</v>
          </cell>
          <cell r="B5380" t="str">
            <v>Escavação, carga e transporte de material de 2ª categoria - DMT de 2.000 a 2.500 m - caminho de serviço em revestimento primário - com escavadeira e caminhão basculante de 14 m³</v>
          </cell>
          <cell r="C5380" t="str">
            <v>m³</v>
          </cell>
          <cell r="D5380" t="str">
            <v>DNIT 105/2009-ES, DNIT 106/2009-ES, DNIT 108/2009-ES</v>
          </cell>
        </row>
        <row r="5381">
          <cell r="A5381">
            <v>5502622</v>
          </cell>
          <cell r="B5381" t="str">
            <v>Escavação, carga e transporte de material de 2ª categoria - DMT de 2.500 a 3.000 m - caminho de serviço em revestimento primário - com escavadeira e caminhão basculante de 14 m³</v>
          </cell>
          <cell r="C5381" t="str">
            <v>m³</v>
          </cell>
          <cell r="D5381" t="str">
            <v>DNIT 105/2009-ES, DNIT 106/2009-ES, DNIT 108/2009-ES</v>
          </cell>
        </row>
        <row r="5382">
          <cell r="A5382">
            <v>5502637</v>
          </cell>
          <cell r="B5382" t="str">
            <v>Escavação, carga e transporte de material de 2ª categoria - DMT de 50 a 200 m - caminho de serviço pavimentado - com escavadeira e caminhão basculante de 14 m³</v>
          </cell>
          <cell r="C5382" t="str">
            <v>m³</v>
          </cell>
          <cell r="D5382" t="str">
            <v>DNIT 105/2009-ES, DNIT 106/2009-ES, DNIT 108/2009-ES</v>
          </cell>
        </row>
        <row r="5383">
          <cell r="A5383">
            <v>5502638</v>
          </cell>
          <cell r="B5383" t="str">
            <v>Escavação, carga e transporte de material de 2ª categoria - DMT de 200 a 400 m - caminho de serviço pavimentado - com escavadeira e caminhão basculante de 14 m³</v>
          </cell>
          <cell r="C5383" t="str">
            <v>m³</v>
          </cell>
          <cell r="D5383" t="str">
            <v>DNIT 105/2009-ES, DNIT 106/2009-ES, DNIT 108/2009-ES</v>
          </cell>
        </row>
        <row r="5384">
          <cell r="A5384">
            <v>5502639</v>
          </cell>
          <cell r="B5384" t="str">
            <v>Escavação, carga e transporte de material de 2ª categoria - DMT de 400 a 600 m - caminho de serviço pavimentado - com escavadeira e caminhão basculante de 14 m³</v>
          </cell>
          <cell r="C5384" t="str">
            <v>m³</v>
          </cell>
          <cell r="D5384" t="str">
            <v>DNIT 105/2009-ES, DNIT 106/2009-ES, DNIT 108/2009-ES</v>
          </cell>
        </row>
        <row r="5385">
          <cell r="A5385">
            <v>5502640</v>
          </cell>
          <cell r="B5385" t="str">
            <v>Escavação, carga e transporte de material de 2ª categoria - DMT de 600 a 800 m - caminho de serviço pavimentado - com escavadeira e caminhão basculante de 14 m³</v>
          </cell>
          <cell r="C5385" t="str">
            <v>m³</v>
          </cell>
          <cell r="D5385" t="str">
            <v>DNIT 105/2009-ES, DNIT 106/2009-ES, DNIT 108/2009-ES</v>
          </cell>
        </row>
        <row r="5386">
          <cell r="A5386">
            <v>5502641</v>
          </cell>
          <cell r="B5386" t="str">
            <v>Escavação, carga e transporte de material de 2ª categoria - DMT de 800 a 1.000 m - caminho de serviço pavimentado - com escavadeira e caminhão basculante de 14 m³</v>
          </cell>
          <cell r="C5386" t="str">
            <v>m³</v>
          </cell>
          <cell r="D5386" t="str">
            <v>DNIT 105/2009-ES, DNIT 106/2009-ES, DNIT 108/2009-ES</v>
          </cell>
        </row>
        <row r="5387">
          <cell r="A5387">
            <v>5502642</v>
          </cell>
          <cell r="B5387" t="str">
            <v>Escavação, carga e transporte de material de 2ª categoria - DMT de 1.000 a 1.200 m - caminho de serviço pavimentado - com escavadeira e caminhão basculante de 14 m³</v>
          </cell>
          <cell r="C5387" t="str">
            <v>m³</v>
          </cell>
          <cell r="D5387" t="str">
            <v>DNIT 105/2009-ES, DNIT 106/2009-ES, DNIT 108/2009-ES</v>
          </cell>
        </row>
        <row r="5388">
          <cell r="A5388">
            <v>5502643</v>
          </cell>
          <cell r="B5388" t="str">
            <v>Escavação, carga e transporte de material de 2ª categoria - DMT de 1.200 a 1.400 m - caminho de serviço pavimentado - com escavadeira e caminhão basculante de 14 m³</v>
          </cell>
          <cell r="C5388" t="str">
            <v>m³</v>
          </cell>
          <cell r="D5388" t="str">
            <v>DNIT 105/2009-ES, DNIT 106/2009-ES, DNIT 108/2009-ES</v>
          </cell>
        </row>
        <row r="5389">
          <cell r="A5389">
            <v>5502644</v>
          </cell>
          <cell r="B5389" t="str">
            <v>Escavação, carga e transporte de material de 2ª categoria - DMT de 1.400 a 1.600 m - caminho de serviço pavimentado - com escavadeira e caminhão basculante de 14 m³</v>
          </cell>
          <cell r="C5389" t="str">
            <v>m³</v>
          </cell>
          <cell r="D5389" t="str">
            <v>DNIT 105/2009-ES, DNIT 106/2009-ES, DNIT 108/2009-ES</v>
          </cell>
        </row>
        <row r="5390">
          <cell r="A5390">
            <v>5502645</v>
          </cell>
          <cell r="B5390" t="str">
            <v>Escavação, carga e transporte de material de 2ª categoria - DMT de 1.600 a 1.800 m - caminho de serviço pavimentado - com escavadeira e caminhão basculante de 14 m³</v>
          </cell>
          <cell r="C5390" t="str">
            <v>m³</v>
          </cell>
          <cell r="D5390" t="str">
            <v>DNIT 105/2009-ES, DNIT 106/2009-ES, DNIT 108/2009-ES</v>
          </cell>
        </row>
        <row r="5391">
          <cell r="A5391">
            <v>5502646</v>
          </cell>
          <cell r="B5391" t="str">
            <v>Escavação, carga e transporte de material de 2ª categoria - DMT de 1.800 a 2.000 m - caminho de serviço pavimentado - com escavadeira e caminhão basculante de 14 m³</v>
          </cell>
          <cell r="C5391" t="str">
            <v>m³</v>
          </cell>
          <cell r="D5391" t="str">
            <v>DNIT 105/2009-ES, DNIT 106/2009-ES, DNIT 108/2009-ES</v>
          </cell>
        </row>
        <row r="5392">
          <cell r="A5392">
            <v>5502647</v>
          </cell>
          <cell r="B5392" t="str">
            <v>Escavação, carga e transporte de material de 2ª categoria - DMT de 2.000 a 2.500 m - caminho de serviço pavimentado - com escavadeira e caminhão basculante de 14 m³</v>
          </cell>
          <cell r="C5392" t="str">
            <v>m³</v>
          </cell>
          <cell r="D5392" t="str">
            <v>DNIT 105/2009-ES, DNIT 106/2009-ES, DNIT 108/2009-ES</v>
          </cell>
        </row>
        <row r="5393">
          <cell r="A5393">
            <v>5502648</v>
          </cell>
          <cell r="B5393" t="str">
            <v>Escavação, carga e transporte de material de 2ª categoria - DMT de 2.500 a 3.000 m - caminho de serviço pavimentado - com escavadeira e caminhão basculante de 14 m³</v>
          </cell>
          <cell r="C5393" t="str">
            <v>m³</v>
          </cell>
          <cell r="D5393" t="str">
            <v>DNIT 105/2009-ES, DNIT 106/2009-ES, DNIT 108/2009-ES</v>
          </cell>
        </row>
        <row r="5394">
          <cell r="A5394">
            <v>5502663</v>
          </cell>
          <cell r="B5394" t="str">
            <v>Escavação, carga e transporte de material de 3ª categoria - DMT de de 0 a 50 m sem transporte</v>
          </cell>
          <cell r="C5394" t="str">
            <v>m³</v>
          </cell>
          <cell r="D5394" t="str">
            <v>DNIT 106/2009-ES, DNIT 108/2009-ES</v>
          </cell>
        </row>
        <row r="5395">
          <cell r="A5395">
            <v>5502742</v>
          </cell>
          <cell r="B5395" t="str">
            <v>Escavação, carga e transporte de material de 3ª categoria - DMT de 50 a 200 m - caminho de serviço em leito natural com caminhão basculante de 12 m³</v>
          </cell>
          <cell r="C5395" t="str">
            <v>m³</v>
          </cell>
          <cell r="D5395" t="str">
            <v>DNIT 105/2009-ES, DNIT 106/2009-ES, DNIT 108/2009-ES</v>
          </cell>
        </row>
        <row r="5396">
          <cell r="A5396">
            <v>5502743</v>
          </cell>
          <cell r="B5396" t="str">
            <v>Escavação, carga e transporte de material de 3ª categoria - DMT de 200 a 400 m - caminho de serviço em leito natural com caminhão basculante de 12 m³</v>
          </cell>
          <cell r="C5396" t="str">
            <v>m³</v>
          </cell>
          <cell r="D5396" t="str">
            <v>DNIT 105/2009-ES, DNIT 106/2009-ES, DNIT 108/2009-ES</v>
          </cell>
        </row>
        <row r="5397">
          <cell r="A5397">
            <v>5502744</v>
          </cell>
          <cell r="B5397" t="str">
            <v>Escavação, carga e transporte de material de 3ª categoria - DMT de 400 a 600 m - caminho de serviço em leito natural com caminhão basculante de 12 m³</v>
          </cell>
          <cell r="C5397" t="str">
            <v>m³</v>
          </cell>
          <cell r="D5397" t="str">
            <v>DNIT 105/2009-ES, DNIT 106/2009-ES, DNIT 108/2009-ES</v>
          </cell>
        </row>
        <row r="5398">
          <cell r="A5398">
            <v>5502745</v>
          </cell>
          <cell r="B5398" t="str">
            <v>Escavação, carga e transporte de material de 3ª categoria - DMT de 600 a 800 m - caminho de serviço em leito natural com caminhão basculante de 12 m³</v>
          </cell>
          <cell r="C5398" t="str">
            <v>m³</v>
          </cell>
          <cell r="D5398" t="str">
            <v>DNIT 105/2009-ES, DNIT 106/2009-ES, DNIT 108/2009-ES</v>
          </cell>
        </row>
        <row r="5399">
          <cell r="A5399">
            <v>5502746</v>
          </cell>
          <cell r="B5399" t="str">
            <v>Escavação, carga e transporte de material de 3ª categoria - DMT de 800 a 1.000 m - caminho de serviço em leito natural com caminhão basculante de 12 m³</v>
          </cell>
          <cell r="C5399" t="str">
            <v>m³</v>
          </cell>
          <cell r="D5399" t="str">
            <v>DNIT 105/2009-ES, DNIT 106/2009-ES, DNIT 108/2009-ES</v>
          </cell>
        </row>
        <row r="5400">
          <cell r="A5400">
            <v>5502747</v>
          </cell>
          <cell r="B5400" t="str">
            <v>Escavação, carga e transporte de material de 3ª categoria - DMT de 1.000 a 1.200 m - caminho de serviço em leito natural com caminhão basculante de 12 m³</v>
          </cell>
          <cell r="C5400" t="str">
            <v>m³</v>
          </cell>
          <cell r="D5400" t="str">
            <v>DNIT 105/2009-ES, DNIT 106/2009-ES, DNIT 108/2009-ES</v>
          </cell>
        </row>
        <row r="5401">
          <cell r="A5401">
            <v>5502748</v>
          </cell>
          <cell r="B5401" t="str">
            <v>Escavação, carga e transporte de material de 3ª categoria - DMT de 1.200 a 1.400 m - caminho de serviço em leito natural com caminhão basculante de 12 m³</v>
          </cell>
          <cell r="C5401" t="str">
            <v>m³</v>
          </cell>
          <cell r="D5401" t="str">
            <v>DNIT 105/2009-ES, DNIT 106/2009-ES, DNIT 108/2009-ES</v>
          </cell>
        </row>
        <row r="5402">
          <cell r="A5402">
            <v>5502749</v>
          </cell>
          <cell r="B5402" t="str">
            <v>Escavação, carga e transporte de material de 3ª categoria - DMT de 1.400 a 1.600 m - caminho de serviço em leito natural com caminhão basculante de 12 m³</v>
          </cell>
          <cell r="C5402" t="str">
            <v>m³</v>
          </cell>
          <cell r="D5402" t="str">
            <v>DNIT 105/2009-ES, DNIT 106/2009-ES, DNIT 108/2009-ES</v>
          </cell>
        </row>
        <row r="5403">
          <cell r="A5403">
            <v>5502750</v>
          </cell>
          <cell r="B5403" t="str">
            <v>Escavação, carga e transporte de material de 3ª categoria - DMT de 1.600 a 1.800 m - caminho de serviço em leito natural com caminhão basculante de 12 m³</v>
          </cell>
          <cell r="C5403" t="str">
            <v>m³</v>
          </cell>
          <cell r="D5403" t="str">
            <v>DNIT 105/2009-ES, DNIT 106/2009-ES, DNIT 108/2009-ES</v>
          </cell>
        </row>
        <row r="5404">
          <cell r="A5404">
            <v>5502751</v>
          </cell>
          <cell r="B5404" t="str">
            <v>Escavação, carga e transporte de material de 3ª categoria - DMT de 1.800 a 2.000 m - caminho de serviço em leito natural com caminhão basculante de 12 m³</v>
          </cell>
          <cell r="C5404" t="str">
            <v>m³</v>
          </cell>
          <cell r="D5404" t="str">
            <v>DNIT 105/2009-ES, DNIT 106/2009-ES, DNIT 108/2009-ES</v>
          </cell>
        </row>
        <row r="5405">
          <cell r="A5405">
            <v>5502752</v>
          </cell>
          <cell r="B5405" t="str">
            <v>Escavação, carga e transporte de material de 3ª categoria - DMT de 2.000 a 2.500 m - caminho de serviço em leito natural com caminhão basculante de 12 m³</v>
          </cell>
          <cell r="C5405" t="str">
            <v>m³</v>
          </cell>
          <cell r="D5405" t="str">
            <v>DNIT 105/2009-ES, DNIT 106/2009-ES, DNIT 108/2009-ES</v>
          </cell>
        </row>
        <row r="5406">
          <cell r="A5406">
            <v>5502753</v>
          </cell>
          <cell r="B5406" t="str">
            <v>Escavação, carga e transporte de material de 3ª categoria - DMT de 2.500 a 3.000 m - caminho de serviço em leito natural com caminhão basculante de 12 m³</v>
          </cell>
          <cell r="C5406" t="str">
            <v>m³</v>
          </cell>
          <cell r="D5406" t="str">
            <v>DNIT 105/2009-ES, DNIT 106/2009-ES, DNIT 108/2009-ES</v>
          </cell>
        </row>
        <row r="5407">
          <cell r="A5407">
            <v>5502768</v>
          </cell>
          <cell r="B5407" t="str">
            <v>Escavação, carga e transporte de material de 3ª categoria - DMT de 50 a 200 m - caminho de serviço em revestimento primário - com caminhão basculante de 12 m³</v>
          </cell>
          <cell r="C5407" t="str">
            <v>m³</v>
          </cell>
          <cell r="D5407" t="str">
            <v>DNIT 105/2009-ES, DNIT 106/2009-ES, DNIT 108/2009-ES</v>
          </cell>
        </row>
        <row r="5408">
          <cell r="A5408">
            <v>5502769</v>
          </cell>
          <cell r="B5408" t="str">
            <v>Escavação, carga e transporte de material de 3ª categoria - DMT de 200 a 400 m - caminho de serviço em revestimento primário - com caminhão basculante de 12 m³</v>
          </cell>
          <cell r="C5408" t="str">
            <v>m³</v>
          </cell>
          <cell r="D5408" t="str">
            <v>DNIT 105/2009-ES, DNIT 106/2009-ES, DNIT 108/2009-ES</v>
          </cell>
        </row>
        <row r="5409">
          <cell r="A5409">
            <v>5502770</v>
          </cell>
          <cell r="B5409" t="str">
            <v>Escavação, carga e transporte de material de 3ª categoria - DMT de 400 a 600 m - caminho de serviço em revestimento primário - com caminhão basculante de 12 m³</v>
          </cell>
          <cell r="C5409" t="str">
            <v>m³</v>
          </cell>
          <cell r="D5409" t="str">
            <v>DNIT 105/2009-ES, DNIT 106/2009-ES, DNIT 108/2009-ES</v>
          </cell>
        </row>
        <row r="5410">
          <cell r="A5410">
            <v>5502771</v>
          </cell>
          <cell r="B5410" t="str">
            <v>Escavação, carga e transporte de material de 3ª categoria - DMT de 600 a 800 m - caminho de serviço em revestimento primário - com caminhão basculante de 12 m³</v>
          </cell>
          <cell r="C5410" t="str">
            <v>m³</v>
          </cell>
          <cell r="D5410" t="str">
            <v>DNIT 105/2009-ES, DNIT 106/2009-ES, DNIT 108/2009-ES</v>
          </cell>
        </row>
        <row r="5411">
          <cell r="A5411">
            <v>5502772</v>
          </cell>
          <cell r="B5411" t="str">
            <v>Escavação, carga e transporte de material de 3ª categoria - DMT de 800 a 1.000 m - caminho de serviço em revestimento primário - com caminhão basculante de 12 m³</v>
          </cell>
          <cell r="C5411" t="str">
            <v>m³</v>
          </cell>
          <cell r="D5411" t="str">
            <v>DNIT 105/2009-ES, DNIT 106/2009-ES, DNIT 108/2009-ES</v>
          </cell>
        </row>
        <row r="5412">
          <cell r="A5412">
            <v>5502773</v>
          </cell>
          <cell r="B5412" t="str">
            <v>Escavação, carga e transporte de material de 3ª categoria - DMT de 1.000 a 1.200 m - caminho de serviço em revestimento primário - com caminhão basculante de 12 m³</v>
          </cell>
          <cell r="C5412" t="str">
            <v>m³</v>
          </cell>
          <cell r="D5412" t="str">
            <v>DNIT 105/2009-ES, DNIT 106/2009-ES, DNIT 108/2009-ES</v>
          </cell>
        </row>
        <row r="5413">
          <cell r="A5413">
            <v>5502774</v>
          </cell>
          <cell r="B5413" t="str">
            <v>Escavação, carga e transporte de material de 3ª categoria - DMT de 1.200 a 1.400 m - caminho de serviço em revestimento primário - com caminhão basculante de 12 m³</v>
          </cell>
          <cell r="C5413" t="str">
            <v>m³</v>
          </cell>
          <cell r="D5413" t="str">
            <v>DNIT 105/2009-ES, DNIT 106/2009-ES, DNIT 108/2009-ES</v>
          </cell>
        </row>
        <row r="5414">
          <cell r="A5414">
            <v>5502775</v>
          </cell>
          <cell r="B5414" t="str">
            <v>Escavação, carga e transporte de material de 3ª categoria - DMT de 1.400 a 1.600 m - caminho de serviço em revestimento primário - com caminhão basculante de 12 m³</v>
          </cell>
          <cell r="C5414" t="str">
            <v>m³</v>
          </cell>
          <cell r="D5414" t="str">
            <v>DNIT 105/2009-ES, DNIT 106/2009-ES, DNIT 108/2009-ES</v>
          </cell>
        </row>
        <row r="5415">
          <cell r="A5415">
            <v>5502776</v>
          </cell>
          <cell r="B5415" t="str">
            <v>Escavação, carga e transporte de material de 3ª categoria - DMT de 1.600 a 1.800 m - caminho de serviço em revestimento primário - com caminhão basculante de 12 m³</v>
          </cell>
          <cell r="C5415" t="str">
            <v>m³</v>
          </cell>
          <cell r="D5415" t="str">
            <v>DNIT 105/2009-ES, DNIT 106/2009-ES, DNIT 108/2009-ES</v>
          </cell>
        </row>
        <row r="5416">
          <cell r="A5416">
            <v>5502777</v>
          </cell>
          <cell r="B5416" t="str">
            <v>Escavação, carga e transporte de material de 3ª categoria - DMT de 1.800 a 2.000 m - caminho de serviço em revestimento primário - com caminhão basculante de 12 m</v>
          </cell>
          <cell r="C5416" t="str">
            <v>m³</v>
          </cell>
          <cell r="D5416" t="str">
            <v>DNIT 105/2009-ES, DNIT 106/2009-ES, DNIT 108/2009-ES</v>
          </cell>
        </row>
        <row r="5417">
          <cell r="A5417">
            <v>5502778</v>
          </cell>
          <cell r="B5417" t="str">
            <v>Escavação, carga e transporte de material de 3ª categoria - DMT de 2.000 a 2.500 m - caminho de serviço em revestimento primário - com caminhão basculante de 12 m³</v>
          </cell>
          <cell r="C5417" t="str">
            <v>m³</v>
          </cell>
          <cell r="D5417" t="str">
            <v>DNIT 105/2009-ES, DNIT 106/2009-ES, DNIT 108/2009-ES</v>
          </cell>
        </row>
        <row r="5418">
          <cell r="A5418">
            <v>5502779</v>
          </cell>
          <cell r="B5418" t="str">
            <v>Escavação, carga e transporte de material de 3ª categoria - DMT de 2.500 a 3.000 m - caminho de serviço em revestimento primário - com caminhão basculante de 12 m³</v>
          </cell>
          <cell r="C5418" t="str">
            <v>m³</v>
          </cell>
          <cell r="D5418" t="str">
            <v>DNIT 105/2009-ES, DNIT 106/2009-ES, DNIT 108/2009-ES</v>
          </cell>
        </row>
        <row r="5419">
          <cell r="A5419">
            <v>5502794</v>
          </cell>
          <cell r="B5419" t="str">
            <v>Escavação, carga e transporte de material de 3ª categoria - DMT de 50 a 200 m - caminho de serviço pavimentado - com caminhão basculante de 12 m³</v>
          </cell>
          <cell r="C5419" t="str">
            <v>m³</v>
          </cell>
          <cell r="D5419" t="str">
            <v>DNIT 105/2009-ES, DNIT 106/2009-ES, DNIT 108/2009-ES</v>
          </cell>
        </row>
        <row r="5420">
          <cell r="A5420">
            <v>5502795</v>
          </cell>
          <cell r="B5420" t="str">
            <v>Escavação, carga e transporte de material de 3ª categoria - DMT de 200 a 400 m - caminho de serviço pavimentado - com caminhão basculante de 12 m³</v>
          </cell>
          <cell r="C5420" t="str">
            <v>m³</v>
          </cell>
          <cell r="D5420" t="str">
            <v>DNIT 105/2009-ES, DNIT 106/2009-ES, DNIT 108/2009-ES</v>
          </cell>
        </row>
        <row r="5421">
          <cell r="A5421">
            <v>5502796</v>
          </cell>
          <cell r="B5421" t="str">
            <v>Escavação, carga e transporte de material de 3ª categoria - DMT de 400 a 600 m - caminho de serviço pavimentado - com caminhão basculante de 12 m³</v>
          </cell>
          <cell r="C5421" t="str">
            <v>m³</v>
          </cell>
          <cell r="D5421" t="str">
            <v>DNIT 105/2009-ES, DNIT 106/2009-ES, DNIT 108/2009-ES</v>
          </cell>
        </row>
        <row r="5422">
          <cell r="A5422">
            <v>5502797</v>
          </cell>
          <cell r="B5422" t="str">
            <v>Escavação, carga e transporte de material de 3ª categoria - DMT de 600 a 800 m - caminho de serviço pavimentado - com caminhão basculante de 12 m³</v>
          </cell>
          <cell r="C5422" t="str">
            <v>m³</v>
          </cell>
          <cell r="D5422" t="str">
            <v>DNIT 105/2009-ES, DNIT 106/2009-ES, DNIT 108/2009-ES</v>
          </cell>
        </row>
        <row r="5423">
          <cell r="A5423">
            <v>5502798</v>
          </cell>
          <cell r="B5423" t="str">
            <v>Escavação, carga e transporte de material de 3ª categoria - DMT de 800 a 1.000 m - caminho de serviço pavimentado - com caminhão basculante de 12 m³</v>
          </cell>
          <cell r="C5423" t="str">
            <v>m³</v>
          </cell>
          <cell r="D5423" t="str">
            <v>DNIT 105/2009-ES, DNIT 106/2009-ES, DNIT 108/2009-ES</v>
          </cell>
        </row>
        <row r="5424">
          <cell r="A5424">
            <v>5502799</v>
          </cell>
          <cell r="B5424" t="str">
            <v>Escavação, carga e transporte de material de 3ª categoria - DMT de 1.000 a 1.200 m - caminho de serviço pavimentado - com caminhão basculante de 12 m³</v>
          </cell>
          <cell r="C5424" t="str">
            <v>m³</v>
          </cell>
          <cell r="D5424" t="str">
            <v>DNIT 105/2009-ES, DNIT 106/2009-ES, DNIT 108/2009-ES</v>
          </cell>
        </row>
        <row r="5425">
          <cell r="A5425">
            <v>5502800</v>
          </cell>
          <cell r="B5425" t="str">
            <v>Escavação, carga e transporte de material de 3ª categoria - DMT de 1.200 a 1.400 m - caminho de serviço pavimentado - com caminhão basculante de 12 m³</v>
          </cell>
          <cell r="C5425" t="str">
            <v>m³</v>
          </cell>
          <cell r="D5425" t="str">
            <v>DNIT 105/2009-ES, DNIT 106/2009-ES, DNIT 108/2009-ES</v>
          </cell>
        </row>
        <row r="5426">
          <cell r="A5426">
            <v>5502801</v>
          </cell>
          <cell r="B5426" t="str">
            <v>Escavação, carga e transporte de material de 3ª categoria - DMT de 1.400 a 1.600 m - caminho de serviço pavimentado - com caminhão basculante de 12 m³</v>
          </cell>
          <cell r="C5426" t="str">
            <v>m³</v>
          </cell>
          <cell r="D5426" t="str">
            <v>DNIT 105/2009-ES, DNIT 106/2009-ES, DNIT 108/2009-ES</v>
          </cell>
        </row>
        <row r="5427">
          <cell r="A5427">
            <v>5502802</v>
          </cell>
          <cell r="B5427" t="str">
            <v>Escavação, carga e transporte de material de 3ª categoria - DMT de 1.600 a 1.800 m - caminho de serviço pavimentado - com caminhão basculante de 12 m³</v>
          </cell>
          <cell r="C5427" t="str">
            <v>m³</v>
          </cell>
          <cell r="D5427" t="str">
            <v>DNIT 105/2009-ES, DNIT 106/2009-ES, DNIT 108/2009-ES</v>
          </cell>
        </row>
        <row r="5428">
          <cell r="A5428">
            <v>5502803</v>
          </cell>
          <cell r="B5428" t="str">
            <v>Escavação, carga e transporte de material de 3ª categoria - DMT de 1.800 a 2.000 m - caminho de serviço pavimentado - com caminhão basculante de 12 m³</v>
          </cell>
          <cell r="C5428" t="str">
            <v>m³</v>
          </cell>
          <cell r="D5428" t="str">
            <v>DNIT 105/2009-ES, DNIT 106/2009-ES, DNIT 108/2009-ES</v>
          </cell>
        </row>
        <row r="5429">
          <cell r="A5429">
            <v>5502804</v>
          </cell>
          <cell r="B5429" t="str">
            <v>Escavação, carga e transporte de material de 3ª categoria - DMT de 2.000 a 2.500 m - caminho de serviço pavimentado - com caminhão basculante de 12 m³</v>
          </cell>
          <cell r="C5429" t="str">
            <v>m³</v>
          </cell>
          <cell r="D5429" t="str">
            <v>DNIT 105/2009-ES, DNIT 106/2009-ES, DNIT 108/2009-ES</v>
          </cell>
        </row>
        <row r="5430">
          <cell r="A5430">
            <v>5502805</v>
          </cell>
          <cell r="B5430" t="str">
            <v>Escavação, carga e transporte de material de 3ª categoria - DMT de 2.500 a 3.000 m - caminho de serviço pavimentado - com caminhão basculante de 12 m³</v>
          </cell>
          <cell r="C5430" t="str">
            <v>m³</v>
          </cell>
          <cell r="D5430" t="str">
            <v>DNIT 105/2009-ES, DNIT 106/2009-ES, DNIT 108/2009-ES</v>
          </cell>
        </row>
        <row r="5431">
          <cell r="A5431">
            <v>5502806</v>
          </cell>
          <cell r="B5431" t="str">
            <v>Camada drenante com conformação de trator de esteira - areia comercial</v>
          </cell>
          <cell r="C5431" t="str">
            <v>m³</v>
          </cell>
          <cell r="D5431"/>
        </row>
        <row r="5432">
          <cell r="A5432">
            <v>5502807</v>
          </cell>
          <cell r="B5432" t="str">
            <v>Camada drenante com conformação de trator de esteira - areia extraída</v>
          </cell>
          <cell r="C5432" t="str">
            <v>m³</v>
          </cell>
          <cell r="D5432"/>
        </row>
        <row r="5433">
          <cell r="A5433">
            <v>5502820</v>
          </cell>
          <cell r="B5433" t="str">
            <v>Escavação, carga e transporte de solos moles - DMT de 0 a 50 m</v>
          </cell>
          <cell r="C5433" t="str">
            <v>m³</v>
          </cell>
          <cell r="D5433" t="str">
            <v>DNIT 106/2009-ES, DNIT 108/2009-ES</v>
          </cell>
        </row>
        <row r="5434">
          <cell r="A5434">
            <v>5502822</v>
          </cell>
          <cell r="B5434" t="str">
            <v>Compactação de camada final de aterro de rocha - rachão e brita produzidos</v>
          </cell>
          <cell r="C5434" t="str">
            <v>m³</v>
          </cell>
          <cell r="D5434" t="str">
            <v>DNIT 108/2009-ES</v>
          </cell>
        </row>
        <row r="5435">
          <cell r="A5435">
            <v>5502825</v>
          </cell>
          <cell r="B5435" t="str">
            <v>Escavação, carga e transporte de material de 1ª categoria na distância de 3.000 m - caminho de serviço em leito natural - com carregadeira e caminhão basculante de 14 m³</v>
          </cell>
          <cell r="C5435" t="str">
            <v>m³</v>
          </cell>
          <cell r="D5435" t="str">
            <v>DNIT 105/2009-ES, DNIT 106/2009-ES, DNIT 108/2009-ES</v>
          </cell>
        </row>
        <row r="5436">
          <cell r="A5436">
            <v>5502826</v>
          </cell>
          <cell r="B5436" t="str">
            <v>Escavação, carga e transporte de material de 1ª categoria na distância de 3.000 m - caminho de serviço em revestimento primário - com carregadeira e caminhão basculante de 14 m³</v>
          </cell>
          <cell r="C5436" t="str">
            <v>m³</v>
          </cell>
          <cell r="D5436" t="str">
            <v>DNIT 105/2009-ES, DNIT 106/2009-ES, DNIT 108/2009-ES</v>
          </cell>
        </row>
        <row r="5437">
          <cell r="A5437">
            <v>5502827</v>
          </cell>
          <cell r="B5437" t="str">
            <v>Escavação, carga e transporte de material de 1ª categoria na distância de 3.000 m - caminho de serviço pavimentado - com carregadeira e caminhão basculante de 14 m³</v>
          </cell>
          <cell r="C5437" t="str">
            <v>m³</v>
          </cell>
          <cell r="D5437" t="str">
            <v>DNIT 105/2009-ES, DNIT 106/2009-ES, DNIT 108/2009-ES</v>
          </cell>
        </row>
        <row r="5438">
          <cell r="A5438">
            <v>5502834</v>
          </cell>
          <cell r="B5438" t="str">
            <v>Escavação, carga e transporte de material de 1ª categoria na distância de 3.000 m - caminho de serviço em leito natural - com escavadeira e caminhão basculante de 14 m³</v>
          </cell>
          <cell r="C5438" t="str">
            <v>m³</v>
          </cell>
          <cell r="D5438" t="str">
            <v>DNIT 105/2009-ES, DNIT 106/2009-ES, DNIT 108/2009-ES</v>
          </cell>
        </row>
        <row r="5439">
          <cell r="A5439">
            <v>5502835</v>
          </cell>
          <cell r="B5439" t="str">
            <v>Escavação, carga e transporte de material de 1ª categoria na distância de 3.000 m - caminho de serviço em revestimento primário - com escavadeira e caminhão basculante de 14 m³</v>
          </cell>
          <cell r="C5439" t="str">
            <v>m³</v>
          </cell>
          <cell r="D5439" t="str">
            <v>DNIT 105/2009-ES, DNIT 106/2009-ES, DNIT 108/2009-ES</v>
          </cell>
        </row>
        <row r="5440">
          <cell r="A5440">
            <v>5502836</v>
          </cell>
          <cell r="B5440" t="str">
            <v>Escavação, carga e transporte de material de 1ª categoria na distância de 3.000 m - caminho de serviço pavimentado - com escavadeira e caminhão basculante de 14 m³</v>
          </cell>
          <cell r="C5440" t="str">
            <v>m³</v>
          </cell>
          <cell r="D5440" t="str">
            <v>DNIT 105/2009-ES, DNIT 106/2009-ES, DNIT 108/2009-ES</v>
          </cell>
        </row>
        <row r="5441">
          <cell r="A5441">
            <v>5502857</v>
          </cell>
          <cell r="B5441" t="str">
            <v>Escavação, carga e transporte de material de 2ª categoria na distância de 3.000 m - caminho de serviço em leito natural com carregadeira e caminhão basculante de 14 m³</v>
          </cell>
          <cell r="C5441" t="str">
            <v>m³</v>
          </cell>
          <cell r="D5441" t="str">
            <v>DNIT 105/2009-ES, DNIT 106/2009-ES, DNIT 108/2009-ES</v>
          </cell>
        </row>
        <row r="5442">
          <cell r="A5442">
            <v>5502858</v>
          </cell>
          <cell r="B5442" t="str">
            <v>Escavação, carga e transporte de material de 2ª categoria na distância de 3.000 m -caminho de serviço com revestimento primário com carregadeira e caminhão basculante de 14 m³</v>
          </cell>
          <cell r="C5442" t="str">
            <v>m³</v>
          </cell>
          <cell r="D5442" t="str">
            <v>DNIT 105/2009-ES, DNIT 106/2009-ES, DNIT 108/2009-ES</v>
          </cell>
        </row>
        <row r="5443">
          <cell r="A5443">
            <v>5502859</v>
          </cell>
          <cell r="B5443" t="str">
            <v>Escavação, carga e transporte de material de 2ª categoria na distância de 3.000 m - caminho de serviço pavimentado - com carregadeira e caminhão basculante de 14 m³</v>
          </cell>
          <cell r="C5443" t="str">
            <v>m³</v>
          </cell>
          <cell r="D5443" t="str">
            <v>DNIT 105/2009-ES, DNIT 106/2009-ES, DNIT 108/2009-ES</v>
          </cell>
        </row>
        <row r="5444">
          <cell r="A5444">
            <v>5502880</v>
          </cell>
          <cell r="B5444" t="str">
            <v>Escavação, carga e transporte de material de 2ª categoria na distância de 3.000 m - caminho de serviço em leito natural - com escavadeira e caminhão basculante de 14 m³</v>
          </cell>
          <cell r="C5444" t="str">
            <v>m³</v>
          </cell>
          <cell r="D5444" t="str">
            <v>DNIT 105/2009-ES, DNIT 106/2009-ES, DNIT 108/2009-ES</v>
          </cell>
        </row>
        <row r="5445">
          <cell r="A5445">
            <v>5502881</v>
          </cell>
          <cell r="B5445" t="str">
            <v>Escavação, carga e transporte de material de 2ª categoria na distância de 3.000 m - caminho de serviço em revestimento primário - com escavadeira e caminhão basculante de 14 m³</v>
          </cell>
          <cell r="C5445" t="str">
            <v>m³</v>
          </cell>
          <cell r="D5445" t="str">
            <v>DNIT 105/2009-ES, DNIT 106/2009-ES, DNIT 108/2009-ES</v>
          </cell>
        </row>
        <row r="5446">
          <cell r="A5446">
            <v>5502882</v>
          </cell>
          <cell r="B5446" t="str">
            <v>Escavação, carga e transporte de material de 2ª categoria na distância de 3.000 m - caminho de serviço pavimentado - com escavadeira e caminhão basculante de 14 m³</v>
          </cell>
          <cell r="C5446" t="str">
            <v>m³</v>
          </cell>
          <cell r="D5446" t="str">
            <v>DNIT 105/2009-ES, DNIT 106/2009-ES, DNIT 108/2009-ES</v>
          </cell>
        </row>
        <row r="5447">
          <cell r="A5447">
            <v>5502886</v>
          </cell>
          <cell r="B5447" t="str">
            <v>Escavação, carga e transporte de material de 3ª categoria na distância de 3.000 m - caminho de serviço em leito natural com caminhão basculante de 12 m³</v>
          </cell>
          <cell r="C5447" t="str">
            <v>m³</v>
          </cell>
          <cell r="D5447" t="str">
            <v>DNIT 105/2009-ES, DNIT 106/2009-ES, DNIT 108/2009-ES</v>
          </cell>
        </row>
        <row r="5448">
          <cell r="A5448">
            <v>5502887</v>
          </cell>
          <cell r="B5448" t="str">
            <v>Escavação, carga e transporte de material de 3ª categoria na distância de 3.000 m - caminho de serviço em revestimento primário - com caminhão basculante de 12 m³</v>
          </cell>
          <cell r="C5448" t="str">
            <v>m³</v>
          </cell>
          <cell r="D5448" t="str">
            <v>DNIT 105/2009-ES, DNIT 106/2009-ES, DNIT 108/2009-ES</v>
          </cell>
        </row>
        <row r="5449">
          <cell r="A5449">
            <v>5502888</v>
          </cell>
          <cell r="B5449" t="str">
            <v>Escavação, carga e transporte de material de 3ª categoria na distância de 3.000 m - caminho de serviço pavimentado - com caminhão basculante de 12 m³</v>
          </cell>
          <cell r="C5449" t="str">
            <v>m³</v>
          </cell>
          <cell r="D5449" t="str">
            <v>DNIT 105/2009-ES, DNIT 106/2009-ES, DNIT 108/2009-ES</v>
          </cell>
        </row>
        <row r="5450">
          <cell r="A5450">
            <v>5502889</v>
          </cell>
          <cell r="B5450" t="str">
            <v>Escavação, carga e transporte de solos moles na distância de 3.000 m - caminho de serviço em leito natural - com caminhão basculante de 14 m³</v>
          </cell>
          <cell r="C5450" t="str">
            <v>m³</v>
          </cell>
          <cell r="D5450" t="str">
            <v>DNIT 105/2009-ES, DNIT 106/2009-ES, DNIT 108/2009-ES</v>
          </cell>
        </row>
        <row r="5451">
          <cell r="A5451">
            <v>5502899</v>
          </cell>
          <cell r="B5451" t="str">
            <v>Escavação, carga e transporte de solos moles - DMT de 50 a 200 m - caminho de serviço em leito natural - com caminhão basculante de 14 m³</v>
          </cell>
          <cell r="C5451" t="str">
            <v>m³</v>
          </cell>
          <cell r="D5451" t="str">
            <v>DNIT 105/2009-ES, DNIT 106/2009-ES, DNIT 108/2009-ES</v>
          </cell>
        </row>
        <row r="5452">
          <cell r="A5452">
            <v>5502900</v>
          </cell>
          <cell r="B5452" t="str">
            <v>Escavação, carga e transporte de solos moles - DMT de 200 a 400 m - caminho de serviço em leito natural - com caminhão basculante de 14 m³</v>
          </cell>
          <cell r="C5452" t="str">
            <v>m³</v>
          </cell>
          <cell r="D5452" t="str">
            <v>DNIT 105/2009-ES, DNIT 106/2009-ES, DNIT 108/2009-ES</v>
          </cell>
        </row>
        <row r="5453">
          <cell r="A5453">
            <v>5502901</v>
          </cell>
          <cell r="B5453" t="str">
            <v>Escavação, carga e transporte de solos moles - DMT de 400 a 600 m - caminho de serviço em leito natural - com caminhão basculante de 14 m³</v>
          </cell>
          <cell r="C5453" t="str">
            <v>m³</v>
          </cell>
          <cell r="D5453" t="str">
            <v>DNIT 105/2009-ES, DNIT 106/2009-ES, DNIT 108/2009-ES</v>
          </cell>
        </row>
        <row r="5454">
          <cell r="A5454">
            <v>5502902</v>
          </cell>
          <cell r="B5454" t="str">
            <v>Escavação, carga e transporte de solos moles - DMT de 600 a 800 m - caminho de serviço em leito natural - com caminhão basculante de 14 m³</v>
          </cell>
          <cell r="C5454" t="str">
            <v>m³</v>
          </cell>
          <cell r="D5454" t="str">
            <v>DNIT 105/2009-ES, DNIT 106/2009-ES, DNIT 108/2009-ES</v>
          </cell>
        </row>
        <row r="5455">
          <cell r="A5455">
            <v>5502903</v>
          </cell>
          <cell r="B5455" t="str">
            <v>Escavação, carga e transporte de solos moles - DMT de 800 a 1.000 m - caminho de serviço em leito natural - com caminhão basculante de 14 m³</v>
          </cell>
          <cell r="C5455" t="str">
            <v>m³</v>
          </cell>
          <cell r="D5455" t="str">
            <v>DNIT 105/2009-ES, DNIT 106/2009-ES, DNIT 108/2009-ES</v>
          </cell>
        </row>
        <row r="5456">
          <cell r="A5456">
            <v>5502904</v>
          </cell>
          <cell r="B5456" t="str">
            <v>Escavação, carga e transporte de solos moles - DMT de 1.000 a 1.200 m - caminho de serviço em leito natural - com caminhão basculante de 14 m³</v>
          </cell>
          <cell r="C5456" t="str">
            <v>m³</v>
          </cell>
          <cell r="D5456" t="str">
            <v>DNIT 105/2009-ES, DNIT 106/2009-ES, DNIT 108/2009-ES</v>
          </cell>
        </row>
        <row r="5457">
          <cell r="A5457">
            <v>5502905</v>
          </cell>
          <cell r="B5457" t="str">
            <v>Escavação, carga e transporte de solos moles - DMT de 1.200 a 1.400 m - caminho de serviço em leito natural - com caminhão basculante de 14 m³</v>
          </cell>
          <cell r="C5457" t="str">
            <v>m³</v>
          </cell>
          <cell r="D5457" t="str">
            <v>DNIT 105/2009-ES, DNIT 106/2009-ES, DNIT 108/2009-ES</v>
          </cell>
        </row>
        <row r="5458">
          <cell r="A5458">
            <v>5502906</v>
          </cell>
          <cell r="B5458" t="str">
            <v>Escavação, carga e transporte de solos moles - DMT de 1.400 a 1.600 m - caminho de serviço em leito natural - com caminhão basculante de 14 m³</v>
          </cell>
          <cell r="C5458" t="str">
            <v>m³</v>
          </cell>
          <cell r="D5458" t="str">
            <v>DNIT 105/2009-ES, DNIT 106/2009-ES, DNIT 108/2009-ES</v>
          </cell>
        </row>
        <row r="5459">
          <cell r="A5459">
            <v>5502907</v>
          </cell>
          <cell r="B5459" t="str">
            <v>Escavação, carga e transporte de solos moles - DMT de 1.600 a 1.800 m - caminho de serviço em leito natural - com caminhão basculante de 14 m³</v>
          </cell>
          <cell r="C5459" t="str">
            <v>m³</v>
          </cell>
          <cell r="D5459" t="str">
            <v>DNIT 105/2009-ES, DNIT 106/2009-ES, DNIT 108/2009-ES</v>
          </cell>
        </row>
        <row r="5460">
          <cell r="A5460">
            <v>5502908</v>
          </cell>
          <cell r="B5460" t="str">
            <v>Escavação, carga e transporte de solos moles - DMT de 1.800 a 2.000 m - caminho de serviço em leito natural - com caminhão basculante de 14 m³</v>
          </cell>
          <cell r="C5460" t="str">
            <v>m³</v>
          </cell>
          <cell r="D5460" t="str">
            <v>DNIT 105/2009-ES, DNIT 106/2009-ES, DNIT 108/2009-ES</v>
          </cell>
        </row>
        <row r="5461">
          <cell r="A5461">
            <v>5502909</v>
          </cell>
          <cell r="B5461" t="str">
            <v>Escavação, carga e transporte de solos moles - DMT de 2.000 a 2.500 m - caminho de serviço em leito natural - com caminhão basculante de 14 m³</v>
          </cell>
          <cell r="C5461" t="str">
            <v>m³</v>
          </cell>
          <cell r="D5461" t="str">
            <v>DNIT 105/2009-ES, DNIT 106/2009-ES, DNIT 108/2009-ES</v>
          </cell>
        </row>
        <row r="5462">
          <cell r="A5462">
            <v>5502910</v>
          </cell>
          <cell r="B5462" t="str">
            <v>Escavação, carga e transporte de solos moles - DMT de 2.500 a 3.000 m - caminho de serviço em leito natural - com caminhão basculante de 14 m³</v>
          </cell>
          <cell r="C5462" t="str">
            <v>m³</v>
          </cell>
          <cell r="D5462" t="str">
            <v>DNIT 105/2009-ES, DNIT 106/2009-ES, DNIT 108/2009-ES</v>
          </cell>
        </row>
        <row r="5463">
          <cell r="A5463">
            <v>5502925</v>
          </cell>
          <cell r="B5463" t="str">
            <v>Escavação, carga e transporte de solos moles - DMT de 50 a 200 m - caminho de serviço em revestimento primário - com caminhão basculante de 14 m³</v>
          </cell>
          <cell r="C5463" t="str">
            <v>m³</v>
          </cell>
          <cell r="D5463" t="str">
            <v>DNIT 105/2009-ES, DNIT 106/2009-ES, DNIT 108/2009-ES</v>
          </cell>
        </row>
        <row r="5464">
          <cell r="A5464">
            <v>5502926</v>
          </cell>
          <cell r="B5464" t="str">
            <v>Escavação, carga e transporte de solos moles - DMT de 200 a 400 m - caminho de serviço em revestimento primário - com caminhão basculante de 14 m³</v>
          </cell>
          <cell r="C5464" t="str">
            <v>m³</v>
          </cell>
          <cell r="D5464" t="str">
            <v>DNIT 105/2009-ES, DNIT 106/2009-ES, DNIT 108/2009-ES</v>
          </cell>
        </row>
        <row r="5465">
          <cell r="A5465">
            <v>5502927</v>
          </cell>
          <cell r="B5465" t="str">
            <v>Escavação, carga e transporte de solos moles - DMT de 400 a 600 m - caminho de serviço em revestimento primário - com caminhão basculante de 14 m³</v>
          </cell>
          <cell r="C5465" t="str">
            <v>m³</v>
          </cell>
          <cell r="D5465" t="str">
            <v>DNIT 105/2009-ES, DNIT 106/2009-ES, DNIT 108/2009-ES</v>
          </cell>
        </row>
        <row r="5466">
          <cell r="A5466">
            <v>5502928</v>
          </cell>
          <cell r="B5466" t="str">
            <v>Escavação, carga e transporte de solos moles - DMT de 600 a 800 m - caminho de serviço em revestimento primário - com caminhão basculante de 14 m³</v>
          </cell>
          <cell r="C5466" t="str">
            <v>m³</v>
          </cell>
          <cell r="D5466" t="str">
            <v>DNIT 105/2009-ES, DNIT 106/2009-ES, DNIT 108/2009-ES</v>
          </cell>
        </row>
        <row r="5467">
          <cell r="A5467">
            <v>5502929</v>
          </cell>
          <cell r="B5467" t="str">
            <v>Escavação, carga e transporte de solos moles - DMT de 800 a 1.000 m - caminho de serviço em revestimento primário - com caminhão basculante de 14 m³</v>
          </cell>
          <cell r="C5467" t="str">
            <v>m³</v>
          </cell>
          <cell r="D5467" t="str">
            <v>DNIT 105/2009-ES, DNIT 106/2009-ES, DNIT 108/2009-ES</v>
          </cell>
        </row>
        <row r="5468">
          <cell r="A5468">
            <v>5502930</v>
          </cell>
          <cell r="B5468" t="str">
            <v>Escavação, carga e transporte de solos moles - DMT de 1.000 a 1.200 m - caminho de serviço em revestimento primário - com caminhão basculante de 14 m³</v>
          </cell>
          <cell r="C5468" t="str">
            <v>m³</v>
          </cell>
          <cell r="D5468" t="str">
            <v>DNIT 105/2009-ES, DNIT 106/2009-ES, DNIT 108/2009-ES</v>
          </cell>
        </row>
        <row r="5469">
          <cell r="A5469">
            <v>5502931</v>
          </cell>
          <cell r="B5469" t="str">
            <v>Escavação, carga e transporte de solos moles - DMT de 1.200 a 1.400 m - caminho de serviço em revestimento primário - com caminhão basculante de 14 m³</v>
          </cell>
          <cell r="C5469" t="str">
            <v>m³</v>
          </cell>
          <cell r="D5469" t="str">
            <v>DNIT 105/2009-ES, DNIT 106/2009-ES, DNIT 108/2009-ES</v>
          </cell>
        </row>
        <row r="5470">
          <cell r="A5470">
            <v>5502932</v>
          </cell>
          <cell r="B5470" t="str">
            <v>Escavação, carga e transporte de solos moles - DMT de 1.400 a 1.600 m - caminho de serviço em revestimento primário - com caminhão basculante de 14 m³</v>
          </cell>
          <cell r="C5470" t="str">
            <v>m³</v>
          </cell>
          <cell r="D5470" t="str">
            <v>DNIT 105/2009-ES, DNIT 106/2009-ES, DNIT 108/2009-ES</v>
          </cell>
        </row>
        <row r="5471">
          <cell r="A5471">
            <v>5502933</v>
          </cell>
          <cell r="B5471" t="str">
            <v>Escavação, carga e transporte de solos moles - DMT de 1.600 a 1.800 m - caminho de serviço em revestimento primário - com caminhão basculante de 14 m³</v>
          </cell>
          <cell r="C5471" t="str">
            <v>m³</v>
          </cell>
          <cell r="D5471" t="str">
            <v>DNIT 105/2009-ES, DNIT 106/2009-ES, DNIT 108/2009-ES</v>
          </cell>
        </row>
        <row r="5472">
          <cell r="A5472">
            <v>5502934</v>
          </cell>
          <cell r="B5472" t="str">
            <v>Escavação, carga e transporte de solos moles - DMT de 1.800 a 2.000 m - caminho de serviço em revestimento primário - com caminhão basculante de 14 m³</v>
          </cell>
          <cell r="C5472" t="str">
            <v>m³</v>
          </cell>
          <cell r="D5472" t="str">
            <v>DNIT 105/2009-ES, DNIT 106/2009-ES, DNIT 108/2009-ES</v>
          </cell>
        </row>
        <row r="5473">
          <cell r="A5473">
            <v>5502935</v>
          </cell>
          <cell r="B5473" t="str">
            <v>Escavação, carga e transporte de solos moles - DMT de 2.000 a 2.500 m - caminho de serviço em revestimento primário - com caminhão basculante de 14 m³</v>
          </cell>
          <cell r="C5473" t="str">
            <v>m³</v>
          </cell>
          <cell r="D5473" t="str">
            <v>DNIT 105/2009-ES, DNIT 106/2009-ES, DNIT 108/2009-ES</v>
          </cell>
        </row>
        <row r="5474">
          <cell r="A5474">
            <v>5502936</v>
          </cell>
          <cell r="B5474" t="str">
            <v>Escavação, carga e transporte de solos moles - DMT de 2.500 a 3.000 m - caminho de serviço em revestimento primário - com caminhão basculante de 14 m³</v>
          </cell>
          <cell r="C5474" t="str">
            <v>m³</v>
          </cell>
          <cell r="D5474" t="str">
            <v>DNIT 105/2009-ES, DNIT 106/2009-ES, DNIT 108/2009-ES</v>
          </cell>
        </row>
        <row r="5475">
          <cell r="A5475">
            <v>5502951</v>
          </cell>
          <cell r="B5475" t="str">
            <v>Escavação, carga e transporte de solos moles - DMT de 50 a 200 m - caminho de serviço pavimentado - com caminhão basculante de 14 m³</v>
          </cell>
          <cell r="C5475" t="str">
            <v>m³</v>
          </cell>
          <cell r="D5475" t="str">
            <v>DNIT 105/2009-ES, DNIT 106/2009-ES, DNIT 108/2009-ES</v>
          </cell>
        </row>
        <row r="5476">
          <cell r="A5476">
            <v>5502952</v>
          </cell>
          <cell r="B5476" t="str">
            <v>Escavação, carga e transporte de solos moles - DMT de 200 a 400 m - caminho de serviço pavimentado - com caminhão basculante de 14 m³</v>
          </cell>
          <cell r="C5476" t="str">
            <v>m³</v>
          </cell>
          <cell r="D5476" t="str">
            <v>DNIT 105/2009-ES, DNIT 106/2009-ES, DNIT 108/2009-ES</v>
          </cell>
        </row>
        <row r="5477">
          <cell r="A5477">
            <v>5502953</v>
          </cell>
          <cell r="B5477" t="str">
            <v>Escavação, carga e transporte de solos moles - DMT de 400 a 600 m - caminho de serviço pavimentado - com caminhão basculante de 14 m³</v>
          </cell>
          <cell r="C5477" t="str">
            <v>m³</v>
          </cell>
          <cell r="D5477" t="str">
            <v>DNIT 105/2009-ES, DNIT 106/2009-ES, DNIT 108/2009-ES</v>
          </cell>
        </row>
        <row r="5478">
          <cell r="A5478">
            <v>5502954</v>
          </cell>
          <cell r="B5478" t="str">
            <v>Escavação, carga e transporte de solos moles - DMT de 600 a 800 m - caminho de serviço pavimentado - com caminhão basculante de 14 m³</v>
          </cell>
          <cell r="C5478" t="str">
            <v>m³</v>
          </cell>
          <cell r="D5478" t="str">
            <v>DNIT 105/2009-ES, DNIT 106/2009-ES, DNIT 108/2009-ES</v>
          </cell>
        </row>
        <row r="5479">
          <cell r="A5479">
            <v>5502955</v>
          </cell>
          <cell r="B5479" t="str">
            <v>Escavação, carga e transporte de solos moles - DMT de 800 a 1.000 m - caminho de serviço pavimentado - com caminhão basculante de 14 m³</v>
          </cell>
          <cell r="C5479" t="str">
            <v>m³</v>
          </cell>
          <cell r="D5479" t="str">
            <v>DNIT 105/2009-ES, DNIT 106/2009-ES, DNIT 108/2009-ES</v>
          </cell>
        </row>
        <row r="5480">
          <cell r="A5480">
            <v>5502956</v>
          </cell>
          <cell r="B5480" t="str">
            <v>Escavação, carga e transporte de solos moles - DMT de 1.000 a 1.200 m - caminho de serviço pavimentado - com caminhão basculante de 14 m³</v>
          </cell>
          <cell r="C5480" t="str">
            <v>m³</v>
          </cell>
          <cell r="D5480" t="str">
            <v>DNIT 105/2009-ES, DNIT 106/2009-ES, DNIT 108/2009-ES</v>
          </cell>
        </row>
        <row r="5481">
          <cell r="A5481">
            <v>5502957</v>
          </cell>
          <cell r="B5481" t="str">
            <v>Escavação, carga e transporte de solos moles - DMT de 1.200 a 1.400 m - caminho de serviço pavimentado - com caminhão basculante de 14 m³</v>
          </cell>
          <cell r="C5481" t="str">
            <v>m³</v>
          </cell>
          <cell r="D5481" t="str">
            <v>DNIT 105/2009-ES, DNIT 106/2009-ES, DNIT 108/2009-ES</v>
          </cell>
        </row>
        <row r="5482">
          <cell r="A5482">
            <v>5502958</v>
          </cell>
          <cell r="B5482" t="str">
            <v>Escavação, carga e transporte de solos moles - DMT de 1.400 a 1.600 m - caminho de serviço pavimentado - com caminhão basculante de 14 m³</v>
          </cell>
          <cell r="C5482" t="str">
            <v>m³</v>
          </cell>
          <cell r="D5482" t="str">
            <v>DNIT 105/2009-ES, DNIT 106/2009-ES, DNIT 108/2009-ES</v>
          </cell>
        </row>
        <row r="5483">
          <cell r="A5483">
            <v>5502959</v>
          </cell>
          <cell r="B5483" t="str">
            <v>Escavação, carga e transporte de solos moles - DMT de 1.600 a 1.800 m - caminho de serviço pavimentado - com caminhão basculante de 14 m³</v>
          </cell>
          <cell r="C5483" t="str">
            <v>m³</v>
          </cell>
          <cell r="D5483" t="str">
            <v>DNIT 105/2009-ES, DNIT 106/2009-ES, DNIT 108/2009-ES</v>
          </cell>
        </row>
        <row r="5484">
          <cell r="A5484">
            <v>5502960</v>
          </cell>
          <cell r="B5484" t="str">
            <v>Escavação, carga e transporte de solos moles - DMT de 1.800 a 2.000 m - caminho de serviço pavimentado - com caminhão basculante de 14 m</v>
          </cell>
          <cell r="C5484" t="str">
            <v>m³</v>
          </cell>
          <cell r="D5484" t="str">
            <v>DNIT 105/2009-ES, DNIT 106/2009-ES, DNIT 108/2009-ES</v>
          </cell>
        </row>
        <row r="5485">
          <cell r="A5485">
            <v>5502961</v>
          </cell>
          <cell r="B5485" t="str">
            <v>Escavação, carga e transporte de solos moles - DMT de 2.000 a 2.500 m - caminho de serviço pavimentado - com caminhão basculante de 14 m³</v>
          </cell>
          <cell r="C5485" t="str">
            <v>m³</v>
          </cell>
          <cell r="D5485" t="str">
            <v>DNIT 105/2009-ES, DNIT 106/2009-ES, DNIT 108/2009-ES</v>
          </cell>
        </row>
        <row r="5486">
          <cell r="A5486">
            <v>5502962</v>
          </cell>
          <cell r="B5486" t="str">
            <v>Escavação, carga e transporte de solos moles - DMT de 2.500 a 3.000 m - caminho de serviço pavimentado - com caminhão basculante de 14 m³</v>
          </cell>
          <cell r="C5486" t="str">
            <v>m³</v>
          </cell>
          <cell r="D5486" t="str">
            <v>DNIT 105/2009-ES, DNIT 106/2009-ES, DNIT 108/2009-ES</v>
          </cell>
        </row>
        <row r="5487">
          <cell r="A5487">
            <v>5502963</v>
          </cell>
          <cell r="B5487" t="str">
            <v>Escavação em material de 3ª categoria - resistência a compressão até 50 MPa - com escavadeira e rompedor hidráulico 1.700 kg</v>
          </cell>
          <cell r="C5487" t="str">
            <v>m³</v>
          </cell>
          <cell r="D5487" t="str">
            <v>DNIT 106/2009-ES, DNIT 108/2009-ES</v>
          </cell>
        </row>
        <row r="5488">
          <cell r="A5488">
            <v>5502964</v>
          </cell>
          <cell r="B5488" t="str">
            <v>Escavação em material de 3ª categoria - resistência a compressão de 50 a 70 MPa - com escavadeira e rompedor hidráulico 1.700 kg</v>
          </cell>
          <cell r="C5488" t="str">
            <v>m³</v>
          </cell>
          <cell r="D5488" t="str">
            <v>DNIT 106/2009-ES, DNIT 108/2009-ES</v>
          </cell>
        </row>
        <row r="5489">
          <cell r="A5489">
            <v>5502965</v>
          </cell>
          <cell r="B5489" t="str">
            <v>Escavação em material de 3ª categoria - resistência a compressão de 70 a 90 MPa - com escavadeira e rompedor hidráulico 1.700 kg</v>
          </cell>
          <cell r="C5489" t="str">
            <v>m³</v>
          </cell>
          <cell r="D5489" t="str">
            <v>DNIT 106/2009-ES, DNIT 108/2009-ES</v>
          </cell>
        </row>
        <row r="5490">
          <cell r="A5490">
            <v>5502966</v>
          </cell>
          <cell r="B5490" t="str">
            <v>Escavação em material de 3ª categoria - resistência a compressão de 90 a 110 MPa - com escavadeira e rompedor hidráulico 1.700 kg</v>
          </cell>
          <cell r="C5490" t="str">
            <v>m³</v>
          </cell>
          <cell r="D5490" t="str">
            <v>DNIT 106/2009-ES, DNIT 108/2009-ES</v>
          </cell>
        </row>
        <row r="5491">
          <cell r="A5491">
            <v>5502967</v>
          </cell>
          <cell r="B5491" t="str">
            <v>Escavação em material de 3ª categoria - resistência a compressão acima de 110 MPa - com escavadeira e rompedor hidráulico 1.700 kg</v>
          </cell>
          <cell r="C5491" t="str">
            <v>m³</v>
          </cell>
          <cell r="D5491" t="str">
            <v>DNIT 106/2009-ES, DNIT 108/2009-ES</v>
          </cell>
        </row>
        <row r="5492">
          <cell r="A5492">
            <v>5502968</v>
          </cell>
          <cell r="B5492" t="str">
            <v>Escavação de vala em material de 3ª categoria - resistência a compressão até 50 MPa - com escavadeira e rompedor hidráulico 1.700 kg</v>
          </cell>
          <cell r="C5492" t="str">
            <v>m³</v>
          </cell>
          <cell r="D5492" t="str">
            <v>DNIT 106/2009-ES, DNIT 108/2009-ES</v>
          </cell>
        </row>
        <row r="5493">
          <cell r="A5493">
            <v>5502969</v>
          </cell>
          <cell r="B5493" t="str">
            <v>Escavação de vala em material de 3ª categoria - resistência a compressão de 50 a 70 MPa - com escavadeira e rompedor hidráulico 1.700 kg</v>
          </cell>
          <cell r="C5493" t="str">
            <v>m³</v>
          </cell>
          <cell r="D5493" t="str">
            <v>DNIT 106/2009-ES, DNIT 108/2009-ES</v>
          </cell>
        </row>
        <row r="5494">
          <cell r="A5494">
            <v>5502970</v>
          </cell>
          <cell r="B5494" t="str">
            <v>Escavação de vala em material de 3ª categoria - resistência a compressão de 70 a 90 MPa - com escavadeira e rompedor hidráulico 1.700 kg</v>
          </cell>
          <cell r="C5494" t="str">
            <v>m³</v>
          </cell>
          <cell r="D5494" t="str">
            <v>DNIT 106/2009-ES, DNIT 108/2009-ES</v>
          </cell>
        </row>
        <row r="5495">
          <cell r="A5495">
            <v>5502971</v>
          </cell>
          <cell r="B5495" t="str">
            <v>Escavação de vala em material de 3ª categoria - resistência a compressão de 90 a 110 MPa - com escavadeira e rompedor hidráulico 1.700 kg</v>
          </cell>
          <cell r="C5495" t="str">
            <v>m³</v>
          </cell>
          <cell r="D5495" t="str">
            <v>DNIT 106/2009-ES, DNIT 108/2009-ES</v>
          </cell>
        </row>
        <row r="5496">
          <cell r="A5496">
            <v>5502972</v>
          </cell>
          <cell r="B5496" t="str">
            <v>Escavação de vala em material de 3ª categoria - resistência a compressão acima de 110 MPa - com escavadeira e rompedor hidráulico 1.700 kg</v>
          </cell>
          <cell r="C5496" t="str">
            <v>m³</v>
          </cell>
          <cell r="D5496" t="str">
            <v>DNIT 106/2009-ES, DNIT 108/2009-ES</v>
          </cell>
        </row>
        <row r="5497">
          <cell r="A5497">
            <v>5502978</v>
          </cell>
          <cell r="B5497" t="str">
            <v>Compactação de aterros a 100% do Proctor normal</v>
          </cell>
          <cell r="C5497" t="str">
            <v>m³</v>
          </cell>
          <cell r="D5497" t="str">
            <v>DNIT 108/2009 – ES</v>
          </cell>
        </row>
        <row r="5498">
          <cell r="A5498">
            <v>5502979</v>
          </cell>
          <cell r="B5498" t="str">
            <v>Construção de corpo de aterro com material de 3ª categoria oriundo de corte</v>
          </cell>
          <cell r="C5498" t="str">
            <v>m³</v>
          </cell>
          <cell r="D5498" t="str">
            <v>DNIT 108/2009 – ES</v>
          </cell>
        </row>
        <row r="5499">
          <cell r="A5499">
            <v>5502983</v>
          </cell>
          <cell r="B5499" t="str">
            <v>Aterro com material de 3ª categoria utilizando material produzido</v>
          </cell>
          <cell r="C5499" t="str">
            <v>m³</v>
          </cell>
          <cell r="D5499" t="str">
            <v>DNIT 108/2009 – ES</v>
          </cell>
        </row>
        <row r="5500">
          <cell r="A5500">
            <v>5502985</v>
          </cell>
          <cell r="B5500" t="str">
            <v>Limpeza mecanizada da camada vegetal</v>
          </cell>
          <cell r="C5500" t="str">
            <v>m²</v>
          </cell>
          <cell r="D5500" t="str">
            <v>DNIT 106/2009-ES, DNIT 107/2009-ES</v>
          </cell>
        </row>
        <row r="5501">
          <cell r="A5501">
            <v>5502986</v>
          </cell>
          <cell r="B5501" t="str">
            <v>Expurgo de jazida</v>
          </cell>
          <cell r="C5501" t="str">
            <v>m³</v>
          </cell>
          <cell r="D5501" t="str">
            <v>DNIT 106/2009-ES, DNIT 107/2009-ES</v>
          </cell>
        </row>
        <row r="5502">
          <cell r="A5502">
            <v>5502987</v>
          </cell>
          <cell r="B5502" t="str">
            <v>Aterro com material de 3ª categoria utilizando material comercial</v>
          </cell>
          <cell r="C5502" t="str">
            <v>m³</v>
          </cell>
          <cell r="D5502" t="str">
            <v>DNIT 108/2009 – ES</v>
          </cell>
        </row>
        <row r="5503">
          <cell r="A5503">
            <v>5502993</v>
          </cell>
          <cell r="B5503" t="str">
            <v>Escavação em material de 3ª categoria com perfuratriz</v>
          </cell>
          <cell r="C5503" t="str">
            <v>m³</v>
          </cell>
          <cell r="D5503" t="str">
            <v>DNIT 106/2009-ES, DNIT 108/2009-ES</v>
          </cell>
        </row>
        <row r="5504">
          <cell r="A5504">
            <v>5502994</v>
          </cell>
          <cell r="B5504" t="str">
            <v>Escavação de vala em material de 3ª categoria com perfuratriz e esgotamento de até 120 m³/h</v>
          </cell>
          <cell r="C5504" t="str">
            <v>m³</v>
          </cell>
          <cell r="D5504" t="str">
            <v>DNIT 106/2009-ES, DNIT 108/2009-ES</v>
          </cell>
        </row>
        <row r="5505">
          <cell r="A5505">
            <v>5502995</v>
          </cell>
          <cell r="B5505" t="str">
            <v>Abertura de caminho de serviço</v>
          </cell>
          <cell r="C5505" t="str">
            <v>m²</v>
          </cell>
          <cell r="D5505" t="str">
            <v>DNIT 105/2009-ES</v>
          </cell>
        </row>
        <row r="5506">
          <cell r="A5506">
            <v>5502996</v>
          </cell>
          <cell r="B5506" t="str">
            <v>Escavação, carga e transporte de solos moles na distância de 3.000 m - caminho de serviço em revestimento primário - com caminhão basculante de 14 m³</v>
          </cell>
          <cell r="C5506" t="str">
            <v>m³</v>
          </cell>
          <cell r="D5506" t="str">
            <v>DNIT 105/2009-ES, DNIT 106/2009-ES, DNIT 108/2009-ES</v>
          </cell>
        </row>
        <row r="5507">
          <cell r="A5507">
            <v>5502997</v>
          </cell>
          <cell r="B5507" t="str">
            <v>Escavação, carga e transporte de solos moles na distância de 3.000 m - caminho de serviço pavimentado - com caminhão basculante de 14 m</v>
          </cell>
          <cell r="C5507" t="str">
            <v>m³</v>
          </cell>
          <cell r="D5507" t="str">
            <v>DNIT 105/2009-ES, DNIT 106/2009-ES, DNIT 108/2009-ES</v>
          </cell>
        </row>
        <row r="5508">
          <cell r="A5508">
            <v>5503018</v>
          </cell>
          <cell r="B5508" t="str">
            <v>Manutenção de caminho de serviço em leito natural</v>
          </cell>
          <cell r="C5508" t="str">
            <v>kmdia</v>
          </cell>
          <cell r="D5508" t="str">
            <v>DNIT 105/2009-ES</v>
          </cell>
        </row>
        <row r="5509">
          <cell r="A5509">
            <v>5503019</v>
          </cell>
          <cell r="B5509" t="str">
            <v>Manutenção de caminho de serviço em revestimento primário</v>
          </cell>
          <cell r="C5509" t="str">
            <v>kmdia</v>
          </cell>
          <cell r="D5509" t="str">
            <v>DNIT 105/2009-ES</v>
          </cell>
        </row>
        <row r="5510">
          <cell r="A5510">
            <v>5503020</v>
          </cell>
          <cell r="B5510" t="str">
            <v>Umedecimento de caminho de serviço</v>
          </cell>
          <cell r="C5510" t="str">
            <v>m²</v>
          </cell>
          <cell r="D5510" t="str">
            <v>DNIT 105/2009-ES</v>
          </cell>
        </row>
        <row r="5511">
          <cell r="A5511">
            <v>5503041</v>
          </cell>
          <cell r="B5511" t="str">
            <v>Compactação de aterros a 100% do Proctor intermediário</v>
          </cell>
          <cell r="C5511" t="str">
            <v>m³</v>
          </cell>
          <cell r="D5511" t="str">
            <v>DNIT 108/2009 – ES</v>
          </cell>
        </row>
        <row r="5512">
          <cell r="A5512">
            <v>5605798</v>
          </cell>
          <cell r="B5512" t="str">
            <v>Chumbador de aço CA-50 - D = 20 mm - ancorado na rocha com cartucho de cimento - fornecimento, perfuração e instalação</v>
          </cell>
          <cell r="C5512" t="str">
            <v>m</v>
          </cell>
          <cell r="D5512" t="str">
            <v>DNIT 122/2009-ES DNIT 123/2009-ES</v>
          </cell>
        </row>
        <row r="5513">
          <cell r="A5513">
            <v>5605799</v>
          </cell>
          <cell r="B5513" t="str">
            <v>Chumbador de aço CA-50 - D = 22 mm - ancorado na rocha com cartucho de cimento - fornecimento, perfuração e instalação</v>
          </cell>
          <cell r="C5513" t="str">
            <v>m</v>
          </cell>
          <cell r="D5513" t="str">
            <v>DNIT 122/2009-ES DNIT 123/2009-ES</v>
          </cell>
        </row>
        <row r="5514">
          <cell r="A5514">
            <v>5605800</v>
          </cell>
          <cell r="B5514" t="str">
            <v>Chumbador de aço CA-50 - D = 25 mm - ancorado na rocha com cartucho de cimento - fornecimento, perfuração e instalação</v>
          </cell>
          <cell r="C5514" t="str">
            <v>m</v>
          </cell>
          <cell r="D5514" t="str">
            <v>DNIT 122/2009-ES DNIT 123/2009-ES</v>
          </cell>
        </row>
        <row r="5515">
          <cell r="A5515">
            <v>5605881</v>
          </cell>
          <cell r="B5515" t="str">
            <v>Tirante permanente protendido de aço D = 32 mm, tipo Gewi ST 50/55, com capacidade de 210 kN - exceto perfuração</v>
          </cell>
          <cell r="C5515" t="str">
            <v>m</v>
          </cell>
          <cell r="D5515" t="str">
            <v>DNIT 122/2009-ES DNIT 123/2009-ES</v>
          </cell>
        </row>
        <row r="5516">
          <cell r="A5516">
            <v>5605882</v>
          </cell>
          <cell r="B5516" t="str">
            <v>Tirante permanente protendido de aço D = 32 mm, tipo Dywidag ST 95/105, com capacidade de 350 kN - exceto perfuração</v>
          </cell>
          <cell r="C5516" t="str">
            <v>m</v>
          </cell>
          <cell r="D5516" t="str">
            <v>DNIT 122/2009-ES DNIT 123/2009-ES</v>
          </cell>
        </row>
        <row r="5517">
          <cell r="A5517">
            <v>5605883</v>
          </cell>
          <cell r="B5517" t="str">
            <v>Tirante permanente protendido com 6 cordoalhas D = 12,7 mm, aço CP 190 RB, com capacidade de 510 kN - exceto perfuração</v>
          </cell>
          <cell r="C5517" t="str">
            <v>m</v>
          </cell>
          <cell r="D5517" t="str">
            <v>DNIT 122/2009-ES DNIT 123/2009-ES</v>
          </cell>
        </row>
        <row r="5518">
          <cell r="A5518">
            <v>5605884</v>
          </cell>
          <cell r="B5518" t="str">
            <v>Tirante permanente protendido com 8 cordoalhas D = 12,7 mm, aço CP 190 RB, com capacidade de 690 kN - exceto perfuração</v>
          </cell>
          <cell r="C5518" t="str">
            <v>m</v>
          </cell>
          <cell r="D5518" t="str">
            <v>DNIT 122/2009-ES DNIT 123/2009-ES</v>
          </cell>
        </row>
        <row r="5519">
          <cell r="A5519">
            <v>5605885</v>
          </cell>
          <cell r="B5519" t="str">
            <v>Tirante permanente protendido com 10 cordoalhas D = 12,7 mm, aço CP 190 RB, com capacidade de 860 kN - exceto perfuração</v>
          </cell>
          <cell r="C5519" t="str">
            <v>m</v>
          </cell>
          <cell r="D5519" t="str">
            <v>DNIT 122/2009-ES DNIT 123/2009-ES</v>
          </cell>
        </row>
        <row r="5520">
          <cell r="A5520">
            <v>5605886</v>
          </cell>
          <cell r="B5520" t="str">
            <v>Tirante permanente protendido com 12 cordoalhas D = 12,7 mm, aço CP 190 RB, com capacidade de 1.030 kN - exceto perfuração</v>
          </cell>
          <cell r="C5520" t="str">
            <v>m</v>
          </cell>
          <cell r="D5520" t="str">
            <v>DNIT 122/2009-ES DNIT 123/2009-ES</v>
          </cell>
        </row>
        <row r="5521">
          <cell r="A5521">
            <v>5605894</v>
          </cell>
          <cell r="B5521" t="str">
            <v>Grampo de aço CA-50 D = 12,5 mm para solo grampeado com capacidade de 30 kN - fornecimento, perfuração e instalação</v>
          </cell>
          <cell r="C5521" t="str">
            <v>m</v>
          </cell>
          <cell r="D5521" t="str">
            <v>DNIT 122/2009-ES DNIT 123/2009-ES</v>
          </cell>
        </row>
        <row r="5522">
          <cell r="A5522">
            <v>5605895</v>
          </cell>
          <cell r="B5522" t="str">
            <v>Grampo de aço CA-50 D = 16 mm para solo grampeado com capacidade de 50 kN - fornecimento, perfuração e instalação</v>
          </cell>
          <cell r="C5522" t="str">
            <v>m</v>
          </cell>
          <cell r="D5522" t="str">
            <v>DNIT 122/2009-ES DNIT 123/2009-ES</v>
          </cell>
        </row>
        <row r="5523">
          <cell r="A5523">
            <v>5605896</v>
          </cell>
          <cell r="B5523" t="str">
            <v>Grampo de aço CA-50 D = 20 mm para solo grampeado com capacidade de 80 kN - fornecimento, perfuração e instalação</v>
          </cell>
          <cell r="C5523" t="str">
            <v>m</v>
          </cell>
          <cell r="D5523" t="str">
            <v>DNIT 122/2009-ES DNIT 123/2009-ES</v>
          </cell>
        </row>
        <row r="5524">
          <cell r="A5524">
            <v>5605925</v>
          </cell>
          <cell r="B5524" t="str">
            <v>Chumbador de aço CA-50 - D = 20 mm - ancorado na rocha com injeção de nata de cimento - fornecimento, perfuração e instalação</v>
          </cell>
          <cell r="C5524" t="str">
            <v>m</v>
          </cell>
          <cell r="D5524" t="str">
            <v>DNIT 122/2009-ES DNIT 123/2009-ES</v>
          </cell>
        </row>
        <row r="5525">
          <cell r="A5525">
            <v>5605926</v>
          </cell>
          <cell r="B5525" t="str">
            <v>Tirante de barra de aço 527 MPa D = 19 mm ancorado na rocha com resina de poliéster - carga de trabalho permanente de 80 kN - fornecimento, perfuração e instalação</v>
          </cell>
          <cell r="C5525" t="str">
            <v>m</v>
          </cell>
          <cell r="D5525" t="str">
            <v>DNIT 122/2009-ES DNIT 123/2009-ES</v>
          </cell>
        </row>
        <row r="5526">
          <cell r="A5526">
            <v>5605927</v>
          </cell>
          <cell r="B5526" t="str">
            <v>Tirante de barra de aço 527 MPa D = 22 mm ancorado na rocha com resina de poliéster - carga de trabalho permanente de 110 kN - fornecimento, perfuração e instalação</v>
          </cell>
          <cell r="C5526" t="str">
            <v>m</v>
          </cell>
          <cell r="D5526" t="str">
            <v>DNIT 122/2009-ES DNIT 123/2009-ES</v>
          </cell>
        </row>
        <row r="5527">
          <cell r="A5527">
            <v>5605928</v>
          </cell>
          <cell r="B5527" t="str">
            <v>Tirante de barra de aço 527 MPa D = 25 mm ancorado na rocha com resina de poliéster - carga de trabalho permanente de 140 kN - fornecimento, perfuração e instalação</v>
          </cell>
          <cell r="C5527" t="str">
            <v>m</v>
          </cell>
          <cell r="D5527" t="str">
            <v>DNIT 122/2009-ES DNIT 123/2009-ES</v>
          </cell>
        </row>
        <row r="5528">
          <cell r="A5528">
            <v>5605932</v>
          </cell>
          <cell r="B5528" t="str">
            <v>Tirante de barra de aço 750 MPa D = 20 mm ancorado na rocha com resina de poliéster - carga de trabalho permanente de 90 kN - fornecimento, perfuração e instalação</v>
          </cell>
          <cell r="C5528" t="str">
            <v>m</v>
          </cell>
          <cell r="D5528" t="str">
            <v>DNIT 122/2009-ES DNIT 123/2009-ES</v>
          </cell>
        </row>
        <row r="5529">
          <cell r="A5529">
            <v>5605934</v>
          </cell>
          <cell r="B5529" t="str">
            <v>Tirante de barra de aço 750 MPa D = 25 mm ancorado na rocha com resina de poliéster - carga de trabalho permanente de 164 kN - fornecimento, perfuração e instalação</v>
          </cell>
          <cell r="C5529" t="str">
            <v>m</v>
          </cell>
          <cell r="D5529" t="str">
            <v>DNIT 122/2009-ES DNIT 123/2009-ES</v>
          </cell>
        </row>
        <row r="5530">
          <cell r="A5530">
            <v>5605935</v>
          </cell>
          <cell r="B5530" t="str">
            <v>Tirante de barra de aço 750 MPa D = 30 mm ancorado na rocha com resina de poliéster - carga de trabalho permanente de 206 kN - fornecimento, perfuração e instalação</v>
          </cell>
          <cell r="C5530" t="str">
            <v>m</v>
          </cell>
          <cell r="D5530" t="str">
            <v>DNIT 122/2009-ES DNIT 123/2009-ES</v>
          </cell>
        </row>
        <row r="5531">
          <cell r="A5531">
            <v>5605936</v>
          </cell>
          <cell r="B5531" t="str">
            <v>Tirante de barra de aço 750 MPa D = 32 mm ancorado na rocha com resina de poliéster - carga de trabalho permanente de 260 kN - fornecimento, perfuração e instalação</v>
          </cell>
          <cell r="C5531" t="str">
            <v>m</v>
          </cell>
          <cell r="D5531" t="str">
            <v>DNIT 122/2009-ES DNIT 123/2009-ES</v>
          </cell>
        </row>
        <row r="5532">
          <cell r="A5532">
            <v>5605937</v>
          </cell>
          <cell r="B5532" t="str">
            <v>Tirante de barra de aço 750 MPa D = 40 mm ancorado na rocha com resina de poliéster - carga de trabalho permanente de 377 kN - fornecimento, perfuração e instalação</v>
          </cell>
          <cell r="C5532" t="str">
            <v>m</v>
          </cell>
          <cell r="D5532" t="str">
            <v>DNIT 122/2009-ES DNIT 123/2009-ES</v>
          </cell>
        </row>
        <row r="5533">
          <cell r="A5533">
            <v>5605938</v>
          </cell>
          <cell r="B5533" t="str">
            <v>Perfuração para tirantes em material de 1ª categoria com diâmetro de até 120 mm</v>
          </cell>
          <cell r="C5533" t="str">
            <v>m</v>
          </cell>
          <cell r="D5533" t="str">
            <v>DNIT 122/2009-ES DNIT 123/2009-ES</v>
          </cell>
        </row>
        <row r="5534">
          <cell r="A5534">
            <v>5605939</v>
          </cell>
          <cell r="B5534" t="str">
            <v>Perfuração para tirantes em material de 2ª categoria com diâmetro de até 120 mm</v>
          </cell>
          <cell r="C5534" t="str">
            <v>m</v>
          </cell>
          <cell r="D5534" t="str">
            <v>DNIT 122/2009-ES DNIT 123/2009-ES</v>
          </cell>
        </row>
        <row r="5535">
          <cell r="A5535">
            <v>5605940</v>
          </cell>
          <cell r="B5535" t="str">
            <v>Perfuração para tirantes em material de 3ª categoria com diâmetro de até 120 mm</v>
          </cell>
          <cell r="C5535" t="str">
            <v>m</v>
          </cell>
          <cell r="D5535" t="str">
            <v>DNIT 122/2009-ES DNIT 123/2009-ES</v>
          </cell>
        </row>
        <row r="5536">
          <cell r="A5536">
            <v>5605941</v>
          </cell>
          <cell r="B5536" t="str">
            <v>Forma em chapa metálica 1/8' para cabeça de tirantes com base de 40 x 40 cm, topo de 20 x 20 cm e altura de 30 cm - utilização de 50 vezes - confecção, instalação e retirada</v>
          </cell>
          <cell r="C5536" t="str">
            <v>un</v>
          </cell>
          <cell r="D5536"/>
        </row>
        <row r="5537">
          <cell r="A5537">
            <v>5605942</v>
          </cell>
          <cell r="B5537" t="str">
            <v>Pintura eletrostática epóxi pó com espessura de 200 μm</v>
          </cell>
          <cell r="C5537" t="str">
            <v>m²</v>
          </cell>
          <cell r="D5537"/>
        </row>
        <row r="5538">
          <cell r="A5538">
            <v>5605944</v>
          </cell>
          <cell r="B5538" t="str">
            <v>Ancoragem de tirante de barra de aço de D = 30 mm com grouteamento da cabeça</v>
          </cell>
          <cell r="C5538" t="str">
            <v>un</v>
          </cell>
          <cell r="D5538" t="str">
            <v>DNER-EM 375/97, DNIT 119/2009-ES</v>
          </cell>
        </row>
        <row r="5539">
          <cell r="A5539">
            <v>5605945</v>
          </cell>
          <cell r="B5539" t="str">
            <v>Ancoragem de tirante de barra de aço de D = 32 mm com grouteamento da cabeça</v>
          </cell>
          <cell r="C5539" t="str">
            <v>un</v>
          </cell>
          <cell r="D5539" t="str">
            <v>DNER-EM 375/97, DNIT 119/2009-ES</v>
          </cell>
        </row>
        <row r="5540">
          <cell r="A5540">
            <v>5605946</v>
          </cell>
          <cell r="B5540" t="str">
            <v>Ancoragem de tirante de barra de aço de D = 40 mm com grouteamento da cabeça</v>
          </cell>
          <cell r="C5540" t="str">
            <v>un</v>
          </cell>
          <cell r="D5540" t="str">
            <v>DNER-EM 375/97, DNIT 119/2009-ES</v>
          </cell>
        </row>
        <row r="5541">
          <cell r="A5541">
            <v>5605947</v>
          </cell>
          <cell r="B5541" t="str">
            <v>Ancoragem de tirante de barra de aço de D = 47 mm com grouteamento da cabeça</v>
          </cell>
          <cell r="C5541" t="str">
            <v>un</v>
          </cell>
          <cell r="D5541" t="str">
            <v>DNER-EM 375/97, DNIT 119/2009-ES</v>
          </cell>
        </row>
        <row r="5542">
          <cell r="A5542">
            <v>5605948</v>
          </cell>
          <cell r="B5542" t="str">
            <v>Ancoragem de tirante de barra de aço de D = 50 mm com grouteamento da cabeça</v>
          </cell>
          <cell r="C5542" t="str">
            <v>un</v>
          </cell>
          <cell r="D5542" t="str">
            <v>DNER-EM 375/97, DNIT 119/2009-ES</v>
          </cell>
        </row>
        <row r="5543">
          <cell r="A5543">
            <v>5605949</v>
          </cell>
          <cell r="B5543" t="str">
            <v>Ancoragem de tirante de barra de aço de D = 53mm com grouteamento da cabeça</v>
          </cell>
          <cell r="C5543" t="str">
            <v>un</v>
          </cell>
          <cell r="D5543" t="str">
            <v>DNER-EM 375/97, DNIT 119/2009-ES</v>
          </cell>
        </row>
        <row r="5544">
          <cell r="A5544">
            <v>5605950</v>
          </cell>
          <cell r="B5544" t="str">
            <v>Ancoragem de tirante de barra de aço de D = 57mm com grouteamento da cabeça</v>
          </cell>
          <cell r="C5544" t="str">
            <v>un</v>
          </cell>
          <cell r="D5544" t="str">
            <v>DNER-EM 375/97, DNIT 119/2009-ES</v>
          </cell>
        </row>
        <row r="5545">
          <cell r="A5545">
            <v>5605951</v>
          </cell>
          <cell r="B5545" t="str">
            <v>Ancoragem de tirante de barra de aço de D = 63mm com grouteamento da cabeça</v>
          </cell>
          <cell r="C5545" t="str">
            <v>un</v>
          </cell>
          <cell r="D5545" t="str">
            <v>DNER-EM 375/97, DNIT 119/2009-ES</v>
          </cell>
        </row>
        <row r="5546">
          <cell r="A5546">
            <v>5605952</v>
          </cell>
          <cell r="B5546" t="str">
            <v>Ancoragem de tirante de barra de aço de D = 69 mm com grouteamento da cabeça</v>
          </cell>
          <cell r="C5546" t="str">
            <v>un</v>
          </cell>
          <cell r="D5546" t="str">
            <v>DNER-EM 375/97, DNIT 119/2009-ES</v>
          </cell>
        </row>
        <row r="5547">
          <cell r="A5547">
            <v>5605953</v>
          </cell>
          <cell r="B5547" t="str">
            <v>Ancoragem de tirante com 6 cordoalhas D = 12,7 mm aço CP 190 RB com grouteamento da cabeça</v>
          </cell>
          <cell r="C5547" t="str">
            <v>un</v>
          </cell>
          <cell r="D5547" t="str">
            <v>DNER-EM 375/97, DNIT 119/2009-ES</v>
          </cell>
        </row>
        <row r="5548">
          <cell r="A5548">
            <v>5605954</v>
          </cell>
          <cell r="B5548" t="str">
            <v>Ancoragem de tirante com 8 cordoalhas D = 12,7 mm aço CP 190 RB com grouteamento da cabeça</v>
          </cell>
          <cell r="C5548" t="str">
            <v>un</v>
          </cell>
          <cell r="D5548" t="str">
            <v>DNER-EM 375/97, DNIT 119/2009-ES</v>
          </cell>
        </row>
        <row r="5549">
          <cell r="A5549">
            <v>5605955</v>
          </cell>
          <cell r="B5549" t="str">
            <v>Ancoragem de tirante com 10 cordoalhas D = 12,7 mm aço CP 190 RB com grouteamento da cabeça</v>
          </cell>
          <cell r="C5549" t="str">
            <v>un</v>
          </cell>
          <cell r="D5549" t="str">
            <v>DNER-EM 375/97, DNIT 119/2009-ES</v>
          </cell>
        </row>
        <row r="5550">
          <cell r="A5550">
            <v>5605956</v>
          </cell>
          <cell r="B5550" t="str">
            <v>Ancoragem de tirante com 12 cordoalhas D = 12,7 mm aço CP 190 RB com grouteamento da cabeça</v>
          </cell>
          <cell r="C5550" t="str">
            <v>un</v>
          </cell>
          <cell r="D5550" t="str">
            <v>DNER-EM 375/97, DNIT 119/2009-ES</v>
          </cell>
        </row>
        <row r="5551">
          <cell r="A5551">
            <v>5605957</v>
          </cell>
          <cell r="B5551" t="str">
            <v>Tirante permanente protendido autoinjetável de aço D = 40 mm, seção de 684 mm², com capacidade de 160 kN - exceto perfuração</v>
          </cell>
          <cell r="C5551" t="str">
            <v>m</v>
          </cell>
          <cell r="D5551" t="str">
            <v>DNER-EM 375/97, DNIT 119/2009-ES</v>
          </cell>
        </row>
        <row r="5552">
          <cell r="A5552">
            <v>5605958</v>
          </cell>
          <cell r="B5552" t="str">
            <v>Tirante permanente protendido autoinjetável de aço D = 40 mm, seção de 822 mm², com capacidade de 200 kN - exceto perfuração</v>
          </cell>
          <cell r="C5552" t="str">
            <v>m</v>
          </cell>
          <cell r="D5552" t="str">
            <v>DNER-EM 375/97, DNIT 119/2009-ES</v>
          </cell>
        </row>
        <row r="5553">
          <cell r="A5553">
            <v>5605959</v>
          </cell>
          <cell r="B5553" t="str">
            <v>Tirante permanente protendido autoinjetável de aço D = 40 mm, seção de 936 mm², com capacidade de 340 kN - exceto perfuração</v>
          </cell>
          <cell r="C5553" t="str">
            <v>m</v>
          </cell>
          <cell r="D5553" t="str">
            <v>DNER-EM 375/97, DNIT 119/2009-ES</v>
          </cell>
        </row>
        <row r="5554">
          <cell r="A5554">
            <v>5605960</v>
          </cell>
          <cell r="B5554" t="str">
            <v>Tirante permanente protendido autoinjetável de aço D = 50 mm, seção de 1.330 mm², com capacidade de 430 kN - exceto perfuração</v>
          </cell>
          <cell r="C5554" t="str">
            <v>m</v>
          </cell>
          <cell r="D5554" t="str">
            <v>DNER-EM 375/97, DNIT 119/2009-ES</v>
          </cell>
        </row>
        <row r="5555">
          <cell r="A5555">
            <v>5605961</v>
          </cell>
          <cell r="B5555" t="str">
            <v>Tirante permanente protendido autoinjetável de aço D = 50 mm, seção de 1.569 mm², com capacidade de 510 kN - exceto perfuração</v>
          </cell>
          <cell r="C5555" t="str">
            <v>m</v>
          </cell>
          <cell r="D5555" t="str">
            <v>DNER-EM 375/97, DNIT 119/2009-ES</v>
          </cell>
        </row>
        <row r="5556">
          <cell r="A5556">
            <v>5605962</v>
          </cell>
          <cell r="B5556" t="str">
            <v>Tirante permanente protendido INCO 22D D = 30 mm, com capacidade de 200 kN - exceto perfuração</v>
          </cell>
          <cell r="C5556" t="str">
            <v>m</v>
          </cell>
          <cell r="D5556" t="str">
            <v>DNER-EM 375/97, DNIT 119/2009-ES</v>
          </cell>
        </row>
        <row r="5557">
          <cell r="A5557">
            <v>5605963</v>
          </cell>
          <cell r="B5557" t="str">
            <v>Tirante permanente protendido INCO 35D D = 40 mm, com capacidade de 340 kN - exceto perfuração</v>
          </cell>
          <cell r="C5557" t="str">
            <v>m</v>
          </cell>
          <cell r="D5557" t="str">
            <v>DNER-EM 375/97, DNIT 119/2009-ES</v>
          </cell>
        </row>
        <row r="5558">
          <cell r="A5558">
            <v>5605964</v>
          </cell>
          <cell r="B5558" t="str">
            <v>Tirante permanente protendido INCO 45D D = 47 mm, com capacidade de 430 kN - exceto perfuração</v>
          </cell>
          <cell r="C5558" t="str">
            <v>m</v>
          </cell>
          <cell r="D5558" t="str">
            <v>DNER-EM 375/97, DNIT 119/2009-ES</v>
          </cell>
        </row>
        <row r="5559">
          <cell r="A5559">
            <v>5605965</v>
          </cell>
          <cell r="B5559" t="str">
            <v>Tirante permanente protendido INCO 50D D = 50 mm, com capacidade de 510 kN - exceto perfuração</v>
          </cell>
          <cell r="C5559" t="str">
            <v>m</v>
          </cell>
          <cell r="D5559" t="str">
            <v>DNER-EM 375/97, DNIT 119/2009-ES</v>
          </cell>
        </row>
        <row r="5560">
          <cell r="A5560">
            <v>5605966</v>
          </cell>
          <cell r="B5560" t="str">
            <v>Tirante permanente protendido INCO 60D D = 53mm, com capacidade de 600 kN - exceto perfuração</v>
          </cell>
          <cell r="C5560" t="str">
            <v>m</v>
          </cell>
          <cell r="D5560" t="str">
            <v>DNER-EM 375/97, DNIT 119/2009-ES</v>
          </cell>
        </row>
        <row r="5561">
          <cell r="A5561">
            <v>5605967</v>
          </cell>
          <cell r="B5561" t="str">
            <v>Tirante permanente protendido INCO 70D D = 57 mm, com capacidade de 700 kN - exceto perfuração</v>
          </cell>
          <cell r="C5561" t="str">
            <v>m</v>
          </cell>
          <cell r="D5561" t="str">
            <v>DNER-EM 375/97, DNIT 119/2009-ES</v>
          </cell>
        </row>
        <row r="5562">
          <cell r="A5562">
            <v>5605968</v>
          </cell>
          <cell r="B5562" t="str">
            <v>Tirante permanente protendido INCO 90D D = 63 mm, com capacidade de 860 kN - exceto perfuração</v>
          </cell>
          <cell r="C5562" t="str">
            <v>m</v>
          </cell>
          <cell r="D5562" t="str">
            <v>DNER-EM 375/97, DNIT 119/2009-ES</v>
          </cell>
        </row>
        <row r="5563">
          <cell r="A5563">
            <v>5605969</v>
          </cell>
          <cell r="B5563" t="str">
            <v>Tirante permanente protendido INCO 100D D = 69 mm, com capacidade de 1000 kN - exceto perfuração</v>
          </cell>
          <cell r="C5563" t="str">
            <v>m</v>
          </cell>
          <cell r="D5563" t="str">
            <v>DNER-EM 375/97, DNIT 119/2009-ES</v>
          </cell>
        </row>
        <row r="5564">
          <cell r="A5564">
            <v>5909000</v>
          </cell>
          <cell r="B5564" t="str">
            <v>Carga, descarga e manobra de AMV - inclusive materiais metálicos - em vagões prancha com capacidade de 100 t - descarga com carregadeira de pneus</v>
          </cell>
          <cell r="C5564" t="str">
            <v>t</v>
          </cell>
          <cell r="D5564" t="str">
            <v>ETS-015/ ETS-016</v>
          </cell>
        </row>
        <row r="5565">
          <cell r="A5565">
            <v>5909001</v>
          </cell>
          <cell r="B5565" t="str">
            <v>Transporte de AMV em via férrea com locomotiva diesel/elétrica</v>
          </cell>
          <cell r="C5565" t="str">
            <v>tkm</v>
          </cell>
          <cell r="D5565" t="str">
            <v>ETS-015/ ETS-016</v>
          </cell>
        </row>
        <row r="5566">
          <cell r="A5566">
            <v>5909005</v>
          </cell>
          <cell r="B5566" t="str">
            <v>Carga, descarga e manobra mecanizada de trilhos TLS em vagões prancha com capacidade de 100 t</v>
          </cell>
          <cell r="C5566" t="str">
            <v>t</v>
          </cell>
          <cell r="D5566" t="str">
            <v>ETS-015/ ETS-016</v>
          </cell>
        </row>
        <row r="5567">
          <cell r="A5567">
            <v>5909007</v>
          </cell>
          <cell r="B5567" t="str">
            <v>Carga, manobra e descarga de concreto com caminhão betoneira - carga em central de concreto de 30 m³/h</v>
          </cell>
          <cell r="C5567" t="str">
            <v>t</v>
          </cell>
          <cell r="D5567" t="str">
            <v>ETS-015/ ETS-016</v>
          </cell>
        </row>
        <row r="5568">
          <cell r="A5568">
            <v>5909108</v>
          </cell>
          <cell r="B5568" t="str">
            <v>Descarga manual de trilhos TR 45, comprimento de 12 m, bitola métrica e larga</v>
          </cell>
          <cell r="C5568" t="str">
            <v>km</v>
          </cell>
          <cell r="D5568" t="str">
            <v>ETS-016</v>
          </cell>
        </row>
        <row r="5569">
          <cell r="A5569">
            <v>5909109</v>
          </cell>
          <cell r="B5569" t="str">
            <v>Descarga manual de trilhos TR 57, comprimento de 12 m, bitola métrica e larga</v>
          </cell>
          <cell r="C5569" t="str">
            <v>km</v>
          </cell>
          <cell r="D5569" t="str">
            <v>ETS-016</v>
          </cell>
        </row>
        <row r="5570">
          <cell r="A5570">
            <v>5909110</v>
          </cell>
          <cell r="B5570" t="str">
            <v>Descarga manual de trilhos TR 68, comprimento de 12 m, bitola métrica e larga</v>
          </cell>
          <cell r="C5570" t="str">
            <v>km</v>
          </cell>
          <cell r="D5570" t="str">
            <v>ETS-016</v>
          </cell>
        </row>
        <row r="5571">
          <cell r="A5571">
            <v>5909111</v>
          </cell>
          <cell r="B5571" t="str">
            <v>Descarga manual de trilhos UIC 60, comprimento de 12 m, bitola métrica e larga</v>
          </cell>
          <cell r="C5571" t="str">
            <v>km</v>
          </cell>
          <cell r="D5571" t="str">
            <v>ETS-016</v>
          </cell>
        </row>
        <row r="5572">
          <cell r="A5572">
            <v>5909112</v>
          </cell>
          <cell r="B5572" t="str">
            <v>Descarga manual de trilhos TR 45, comprimento de 12 m, bitola mista</v>
          </cell>
          <cell r="C5572" t="str">
            <v>km</v>
          </cell>
          <cell r="D5572" t="str">
            <v>ETS-016</v>
          </cell>
        </row>
        <row r="5573">
          <cell r="A5573">
            <v>5909113</v>
          </cell>
          <cell r="B5573" t="str">
            <v>Descarga manual de trilhos TR 57, comprimento de 12 m, bitola mista</v>
          </cell>
          <cell r="C5573" t="str">
            <v>km</v>
          </cell>
          <cell r="D5573" t="str">
            <v>ETS-016</v>
          </cell>
        </row>
        <row r="5574">
          <cell r="A5574">
            <v>5909114</v>
          </cell>
          <cell r="B5574" t="str">
            <v>Descarga manual de trilhos TR 68, comprimento de 12 m, bitola mista</v>
          </cell>
          <cell r="C5574" t="str">
            <v>km</v>
          </cell>
          <cell r="D5574" t="str">
            <v>ETS-016</v>
          </cell>
        </row>
        <row r="5575">
          <cell r="A5575">
            <v>5909115</v>
          </cell>
          <cell r="B5575" t="str">
            <v>Descarga manual de trilhos UIC 60, comprimento de 12 m, bitola mista</v>
          </cell>
          <cell r="C5575" t="str">
            <v>km</v>
          </cell>
          <cell r="D5575" t="str">
            <v>ETS-016</v>
          </cell>
        </row>
        <row r="5576">
          <cell r="A5576">
            <v>5909116</v>
          </cell>
          <cell r="B5576" t="str">
            <v>Carga, descarga e manobra de trilhos TLS de até 120 metros em vagões prancha com capacidade de 100 t</v>
          </cell>
          <cell r="C5576" t="str">
            <v>t</v>
          </cell>
          <cell r="D5576" t="str">
            <v>ETS-015/ ETS-016</v>
          </cell>
        </row>
        <row r="5577">
          <cell r="A5577">
            <v>5909117</v>
          </cell>
          <cell r="B5577" t="str">
            <v>Transporte de trilho TLS de até 120 metros em via férrea com locomotiva diesel/elétrica</v>
          </cell>
          <cell r="C5577" t="str">
            <v>tkm</v>
          </cell>
          <cell r="D5577" t="str">
            <v>ETS-015/ ETS-016</v>
          </cell>
        </row>
        <row r="5578">
          <cell r="A5578">
            <v>5909118</v>
          </cell>
          <cell r="B5578" t="str">
            <v>Carga, descarga e manobra de trilhos TLS de 240 metros em vagões prancha com capacidade de 100 t</v>
          </cell>
          <cell r="C5578" t="str">
            <v>t</v>
          </cell>
          <cell r="D5578" t="str">
            <v>ETS-015/ ETS-016</v>
          </cell>
        </row>
        <row r="5579">
          <cell r="A5579">
            <v>5909119</v>
          </cell>
          <cell r="B5579" t="str">
            <v>Transporte de trilho TLS de 240 metros em via férrea com locomotiva diesel/elétrica</v>
          </cell>
          <cell r="C5579" t="str">
            <v>tkm</v>
          </cell>
          <cell r="D5579" t="str">
            <v>ETS-015/ ETS-016</v>
          </cell>
        </row>
        <row r="5580">
          <cell r="A5580">
            <v>5909120</v>
          </cell>
          <cell r="B5580" t="str">
            <v>Carga, descarga e manobra de materiais metálicos e acessórios diversos em vagões tipo gôndola com capacidade de 100 t</v>
          </cell>
          <cell r="C5580" t="str">
            <v>t</v>
          </cell>
          <cell r="D5580" t="str">
            <v>ETS-015/ ETS-016</v>
          </cell>
        </row>
        <row r="5581">
          <cell r="A5581">
            <v>5909121</v>
          </cell>
          <cell r="B5581" t="str">
            <v>Transporte de materiais metálicos e acessórios diversos em via férrea com locomotiva diesel/elétrica</v>
          </cell>
          <cell r="C5581" t="str">
            <v>tkm</v>
          </cell>
          <cell r="D5581" t="str">
            <v>ETS-015/ ETS-016</v>
          </cell>
        </row>
        <row r="5582">
          <cell r="A5582">
            <v>5909122</v>
          </cell>
          <cell r="B5582" t="str">
            <v>Carga, descarga e manobra de dormentes de madeira - bitola métrica - em vagões plataforma com capacidade de 100 t</v>
          </cell>
          <cell r="C5582" t="str">
            <v>t</v>
          </cell>
          <cell r="D5582" t="str">
            <v>ETS-015/ ETS-016</v>
          </cell>
        </row>
        <row r="5583">
          <cell r="A5583">
            <v>5909123</v>
          </cell>
          <cell r="B5583" t="str">
            <v>Carga, descarga e manobra de dormentes de madeira - bitola larga - em vagões plataforma com capacidade de 100 t</v>
          </cell>
          <cell r="C5583" t="str">
            <v>t</v>
          </cell>
          <cell r="D5583" t="str">
            <v>ETS-015/ ETS-016</v>
          </cell>
        </row>
        <row r="5584">
          <cell r="A5584">
            <v>5909124</v>
          </cell>
          <cell r="B5584" t="str">
            <v>Carga, descarga e manobra de dormentes de concreto - bitola métrica - em vagões plataforma com capacidade de 100 t</v>
          </cell>
          <cell r="C5584" t="str">
            <v>t</v>
          </cell>
          <cell r="D5584" t="str">
            <v>ETS-015/ ETS-016</v>
          </cell>
        </row>
        <row r="5585">
          <cell r="A5585">
            <v>5909125</v>
          </cell>
          <cell r="B5585" t="str">
            <v>Carga, descarga e manobra de dormentes de concreto - bitola larga - em vagões plataforma com capacidade de 100 t</v>
          </cell>
          <cell r="C5585" t="str">
            <v>t</v>
          </cell>
          <cell r="D5585" t="str">
            <v>ETS-015/ ETS-016</v>
          </cell>
        </row>
        <row r="5586">
          <cell r="A5586">
            <v>5909126</v>
          </cell>
          <cell r="B5586" t="str">
            <v>Carga, descarga e manobra de dormentes de concreto - bitola mista - em vagões plataforma com capacidade de 100 t</v>
          </cell>
          <cell r="C5586" t="str">
            <v>t</v>
          </cell>
          <cell r="D5586" t="str">
            <v>ETS-015/ ETS-016</v>
          </cell>
        </row>
        <row r="5587">
          <cell r="A5587">
            <v>5909128</v>
          </cell>
          <cell r="B5587" t="str">
            <v>Carga, descarga e manobra de dormentes de madeira para AMV - qualquer bitola - em vagões plataforma capacidade 100 t</v>
          </cell>
          <cell r="C5587" t="str">
            <v>t</v>
          </cell>
          <cell r="D5587" t="str">
            <v>ETS-015/ ETS-016</v>
          </cell>
        </row>
        <row r="5588">
          <cell r="A5588">
            <v>5909129</v>
          </cell>
          <cell r="B5588" t="str">
            <v>Transporte de dormentes em via férrea com locomotiva diesel/elétrica</v>
          </cell>
          <cell r="C5588" t="str">
            <v>tkm</v>
          </cell>
          <cell r="D5588" t="str">
            <v>ETS-015/ ETS-016</v>
          </cell>
        </row>
        <row r="5589">
          <cell r="A5589">
            <v>5909130</v>
          </cell>
          <cell r="B5589" t="str">
            <v>Carga de aduelas de concreto pré-moldadas em cavalo mecânico com reboque 20 t - carga com caminhão guindauto.</v>
          </cell>
          <cell r="C5589" t="str">
            <v>t</v>
          </cell>
          <cell r="D5589"/>
        </row>
        <row r="5590">
          <cell r="A5590">
            <v>5909135</v>
          </cell>
          <cell r="B5590" t="str">
            <v>Carga, descarga e manobra de lastro de brita em locomotiva e vagões Hopper com capacidade de 60 t</v>
          </cell>
          <cell r="C5590" t="str">
            <v>t</v>
          </cell>
          <cell r="D5590" t="str">
            <v>ETS-015/ ETS-016</v>
          </cell>
        </row>
        <row r="5591">
          <cell r="A5591">
            <v>5909136</v>
          </cell>
          <cell r="B5591" t="str">
            <v>Transporte de lastro de brita com locomotiva e vagões Hopper com capacidade de 60 t - via em bitola métrica</v>
          </cell>
          <cell r="C5591" t="str">
            <v>tkm</v>
          </cell>
          <cell r="D5591" t="str">
            <v>ETS-015/ ETS-016</v>
          </cell>
        </row>
        <row r="5592">
          <cell r="A5592">
            <v>5909137</v>
          </cell>
          <cell r="B5592" t="str">
            <v>Carga, descarga e manobra de lastro de brita em locomotiva e vagões Hopper com capacidade de 75 t</v>
          </cell>
          <cell r="C5592" t="str">
            <v>t</v>
          </cell>
          <cell r="D5592" t="str">
            <v>ETS-015/ ETS-016</v>
          </cell>
        </row>
        <row r="5593">
          <cell r="A5593">
            <v>5909138</v>
          </cell>
          <cell r="B5593" t="str">
            <v>Transporte de lastro de brita com locomotiva e vagões Hopper com capacidade de 75 t - via em bitola métrica</v>
          </cell>
          <cell r="C5593" t="str">
            <v>tkm</v>
          </cell>
          <cell r="D5593" t="str">
            <v>ETS-015/ ETS-016</v>
          </cell>
        </row>
        <row r="5594">
          <cell r="A5594">
            <v>5914015</v>
          </cell>
          <cell r="B5594" t="str">
            <v>Carga, manobra e descarga de tubos estruturados em PEAD D &gt; 2,4 m em cavalo mecânico com semi-reboque com capacidade de 20 t - carga e descarga com caminhão guindauto</v>
          </cell>
          <cell r="C5594" t="str">
            <v>m</v>
          </cell>
          <cell r="D5594"/>
        </row>
        <row r="5595">
          <cell r="A5595">
            <v>5914314</v>
          </cell>
          <cell r="B5595" t="str">
            <v>Transporte com caminhão basculante de 6 m³ - rodovia em leito natural</v>
          </cell>
          <cell r="C5595" t="str">
            <v>tkm</v>
          </cell>
          <cell r="D5595"/>
        </row>
        <row r="5596">
          <cell r="A5596">
            <v>5914315</v>
          </cell>
          <cell r="B5596" t="str">
            <v>Transporte de concreto com caminhão basculante de 7 m³ - rodovia em leito natural</v>
          </cell>
          <cell r="C5596" t="str">
            <v>tkm</v>
          </cell>
          <cell r="D5596"/>
        </row>
        <row r="5597">
          <cell r="A5597">
            <v>5914328</v>
          </cell>
          <cell r="B5597" t="str">
            <v>Carga, manobra e descarga de mistura betuminosa a quente em caminhão basculante de 6 m³ - carga de usina de asfalto 90/120 t/h e descarga manual</v>
          </cell>
          <cell r="C5597" t="str">
            <v>t</v>
          </cell>
          <cell r="D5597"/>
        </row>
        <row r="5598">
          <cell r="A5598">
            <v>5914329</v>
          </cell>
          <cell r="B5598" t="str">
            <v>Transporte com caminhão basculante de 6 m³ - rodovia com revestimento primário</v>
          </cell>
          <cell r="C5598" t="str">
            <v>tkm</v>
          </cell>
          <cell r="D5598"/>
        </row>
        <row r="5599">
          <cell r="A5599">
            <v>5914330</v>
          </cell>
          <cell r="B5599" t="str">
            <v>Transporte de concreto com caminhão basculante de 7 m³ - rodovia com revestimento primário</v>
          </cell>
          <cell r="C5599" t="str">
            <v>tkm</v>
          </cell>
          <cell r="D5599"/>
        </row>
        <row r="5600">
          <cell r="A5600">
            <v>5914333</v>
          </cell>
          <cell r="B5600" t="str">
            <v>Carga, manobra e descarga de materiais diversos em caminhão carroceria de 15 t - carga e descarga com caminhão guindauto</v>
          </cell>
          <cell r="C5600" t="str">
            <v>t</v>
          </cell>
          <cell r="D5600"/>
        </row>
        <row r="5601">
          <cell r="A5601">
            <v>5914334</v>
          </cell>
          <cell r="B5601" t="str">
            <v>Transporte com caminhão basculante de 12m³ - rodovia em leito natural</v>
          </cell>
          <cell r="C5601" t="str">
            <v>tkm</v>
          </cell>
          <cell r="D5601"/>
        </row>
        <row r="5602">
          <cell r="A5602">
            <v>5914335</v>
          </cell>
          <cell r="B5602" t="str">
            <v>Transporte com caminhão basculante de 12m³ - rodovia em revestimento primário</v>
          </cell>
          <cell r="C5602" t="str">
            <v>tkm</v>
          </cell>
          <cell r="D5602"/>
        </row>
        <row r="5603">
          <cell r="A5603">
            <v>5914336</v>
          </cell>
          <cell r="B5603" t="str">
            <v>Transporte com caminhão basculante de 12m³ - rodovia pavimentada</v>
          </cell>
          <cell r="C5603" t="str">
            <v>tkm</v>
          </cell>
          <cell r="D5603"/>
        </row>
        <row r="5604">
          <cell r="A5604">
            <v>5914339</v>
          </cell>
          <cell r="B5604" t="str">
            <v>Carga, manobra e descarga de fresagem descontínua solta em caminhão basculante de 6 m³ - descarga livre</v>
          </cell>
          <cell r="C5604" t="str">
            <v>t</v>
          </cell>
          <cell r="D5604"/>
        </row>
        <row r="5605">
          <cell r="A5605">
            <v>5914341</v>
          </cell>
          <cell r="B5605" t="str">
            <v>Carga, manobra e descarga para remoção de barreira em solo em caminhão basculante de 6 m³ - carga com carregadeira (exclusa) e descarga livre</v>
          </cell>
          <cell r="C5605" t="str">
            <v>t</v>
          </cell>
          <cell r="D5605"/>
        </row>
        <row r="5606">
          <cell r="A5606">
            <v>5914344</v>
          </cell>
          <cell r="B5606" t="str">
            <v>Transporte com caminhão basculante de 6 m³ - rodovia pavimentada</v>
          </cell>
          <cell r="C5606" t="str">
            <v>tkm</v>
          </cell>
          <cell r="D5606"/>
        </row>
        <row r="5607">
          <cell r="A5607">
            <v>5914345</v>
          </cell>
          <cell r="B5607" t="str">
            <v>Transporte de concreto com caminhão basculante de 7 m³ - rodovia pavimentada</v>
          </cell>
          <cell r="C5607" t="str">
            <v>tkm</v>
          </cell>
          <cell r="D5607"/>
        </row>
        <row r="5608">
          <cell r="A5608">
            <v>5914346</v>
          </cell>
          <cell r="B5608" t="str">
            <v>Transporte com caminhão basculante de 8 m³ para rocha - rodovia em leito natural</v>
          </cell>
          <cell r="C5608" t="str">
            <v>tkm</v>
          </cell>
          <cell r="D5608"/>
        </row>
        <row r="5609">
          <cell r="A5609">
            <v>5914347</v>
          </cell>
          <cell r="B5609" t="str">
            <v>Transporte com caminhão basculante de 8 m³ para rocha - rodovia com revestimento primário</v>
          </cell>
          <cell r="C5609" t="str">
            <v>tkm</v>
          </cell>
          <cell r="D5609"/>
        </row>
        <row r="5610">
          <cell r="A5610">
            <v>5914348</v>
          </cell>
          <cell r="B5610" t="str">
            <v>Transporte com caminhão basculante de 8 m³ para rocha - rodovia pavimentada</v>
          </cell>
          <cell r="C5610" t="str">
            <v>tkm</v>
          </cell>
          <cell r="D5610"/>
        </row>
        <row r="5611">
          <cell r="A5611">
            <v>5914351</v>
          </cell>
          <cell r="B5611" t="str">
            <v>Carga, manobra e descarga de blocos de rocha com até 50 kg em caminhão basculante de 12 m³ - carga com carregadeira e descarga livre</v>
          </cell>
          <cell r="C5611" t="str">
            <v>t</v>
          </cell>
          <cell r="D5611"/>
        </row>
        <row r="5612">
          <cell r="A5612">
            <v>5914352</v>
          </cell>
          <cell r="B5612" t="str">
            <v>Carga, manobra e descarga de fresagem descontínua solto em caminhão basculante de 10 m³ - descarga livre</v>
          </cell>
          <cell r="C5612" t="str">
            <v>t</v>
          </cell>
          <cell r="D5612"/>
        </row>
        <row r="5613">
          <cell r="A5613">
            <v>5914354</v>
          </cell>
          <cell r="B5613" t="str">
            <v>Carga, manobra e descarga de material de jazida em caminhão basculante de 10 m³ - carga com escavadeira (exclusa) e descarga livre</v>
          </cell>
          <cell r="C5613" t="str">
            <v>t</v>
          </cell>
          <cell r="D5613"/>
        </row>
        <row r="5614">
          <cell r="A5614">
            <v>5914358</v>
          </cell>
          <cell r="B5614" t="str">
            <v>Carga, manobra e descarga de mistura betuminosa a frio em caminhão basculante de 6 m³ - carga de usina 60 t/h (PMF) e descarga em vibro-acabadora</v>
          </cell>
          <cell r="C5614" t="str">
            <v>t</v>
          </cell>
          <cell r="D5614"/>
        </row>
        <row r="5615">
          <cell r="A5615">
            <v>5914359</v>
          </cell>
          <cell r="B5615" t="str">
            <v>Transporte com caminhão basculante de 10 m³ - rodovia em leito natural</v>
          </cell>
          <cell r="C5615" t="str">
            <v>tkm</v>
          </cell>
          <cell r="D5615"/>
        </row>
        <row r="5616">
          <cell r="A5616">
            <v>5914363</v>
          </cell>
          <cell r="B5616" t="str">
            <v>Carga, manobra e descarga de cimento a granel em silos</v>
          </cell>
          <cell r="C5616" t="str">
            <v>t</v>
          </cell>
          <cell r="D5616"/>
        </row>
        <row r="5617">
          <cell r="A5617">
            <v>5914364</v>
          </cell>
          <cell r="B5617" t="str">
            <v>Transporte de cimento a granel com caminhão silo 30 m³ - rodovia em leito natural</v>
          </cell>
          <cell r="C5617" t="str">
            <v>tkm</v>
          </cell>
          <cell r="D5617"/>
        </row>
        <row r="5618">
          <cell r="A5618">
            <v>5914365</v>
          </cell>
          <cell r="B5618" t="str">
            <v>Transporte de cimento a granel com caminhão silo 30 m³ - rodovia com revestimento primário</v>
          </cell>
          <cell r="C5618" t="str">
            <v>tkm</v>
          </cell>
          <cell r="D5618"/>
        </row>
        <row r="5619">
          <cell r="A5619">
            <v>5914366</v>
          </cell>
          <cell r="B5619" t="str">
            <v>Transporte de cimento a granel com caminhão silo 30 m³ - rodovia pavimentada</v>
          </cell>
          <cell r="C5619" t="str">
            <v>tkm</v>
          </cell>
          <cell r="D5619"/>
        </row>
        <row r="5620">
          <cell r="A5620">
            <v>5914374</v>
          </cell>
          <cell r="B5620" t="str">
            <v>Transporte com caminhão basculante de 10 m³ - rodovia com revestimento primário</v>
          </cell>
          <cell r="C5620" t="str">
            <v>tkm</v>
          </cell>
          <cell r="D5620"/>
        </row>
        <row r="5621">
          <cell r="A5621">
            <v>5914389</v>
          </cell>
          <cell r="B5621" t="str">
            <v>Transporte com caminhão basculante de 10 m³ - rodovia pavimentada</v>
          </cell>
          <cell r="C5621" t="str">
            <v>tkm</v>
          </cell>
          <cell r="D5621"/>
        </row>
        <row r="5622">
          <cell r="A5622">
            <v>5914404</v>
          </cell>
          <cell r="B5622" t="str">
            <v>Transporte com caminhão carroceria de 9 t - rodovia em leito natural</v>
          </cell>
          <cell r="C5622" t="str">
            <v>tkm</v>
          </cell>
          <cell r="D5622"/>
        </row>
        <row r="5623">
          <cell r="A5623">
            <v>5914419</v>
          </cell>
          <cell r="B5623" t="str">
            <v>Transporte com caminhão carroceria de 9 t - rodovia com revestimento primário</v>
          </cell>
          <cell r="C5623" t="str">
            <v>tkm</v>
          </cell>
          <cell r="D5623"/>
        </row>
        <row r="5624">
          <cell r="A5624">
            <v>5914434</v>
          </cell>
          <cell r="B5624" t="str">
            <v>Transporte com caminhão carroceria de 9 t - rodovia pavimentada</v>
          </cell>
          <cell r="C5624" t="str">
            <v>tkm</v>
          </cell>
          <cell r="D5624"/>
        </row>
        <row r="5625">
          <cell r="A5625">
            <v>5914449</v>
          </cell>
          <cell r="B5625" t="str">
            <v>Transporte com caminhão carroceria de 15 t - rodovia em leito natural</v>
          </cell>
          <cell r="C5625" t="str">
            <v>tkm</v>
          </cell>
          <cell r="D5625"/>
        </row>
        <row r="5626">
          <cell r="A5626">
            <v>5914464</v>
          </cell>
          <cell r="B5626" t="str">
            <v>Transporte com caminhão carroceria de 15 t - rodovia com revestimento primário</v>
          </cell>
          <cell r="C5626" t="str">
            <v>tkm</v>
          </cell>
          <cell r="D5626"/>
        </row>
        <row r="5627">
          <cell r="A5627">
            <v>5914479</v>
          </cell>
          <cell r="B5627" t="str">
            <v>Transporte com caminhão carroceria de 15 t - rodovia pavimentada</v>
          </cell>
          <cell r="C5627" t="str">
            <v>tkm</v>
          </cell>
          <cell r="D5627"/>
        </row>
        <row r="5628">
          <cell r="A5628">
            <v>5914539</v>
          </cell>
          <cell r="B5628" t="str">
            <v>Transporte com caminhão betoneira - rodovia em leito natural</v>
          </cell>
          <cell r="C5628" t="str">
            <v>tkm</v>
          </cell>
          <cell r="D5628"/>
        </row>
        <row r="5629">
          <cell r="A5629">
            <v>5914554</v>
          </cell>
          <cell r="B5629" t="str">
            <v>Transporte com caminhão betoneira - rodovia com revestimento primário</v>
          </cell>
          <cell r="C5629" t="str">
            <v>tkm</v>
          </cell>
          <cell r="D5629"/>
        </row>
        <row r="5630">
          <cell r="A5630">
            <v>5914569</v>
          </cell>
          <cell r="B5630" t="str">
            <v>Transporte com caminhão betoneira - rodovia pavimentada</v>
          </cell>
          <cell r="C5630" t="str">
            <v>tkm</v>
          </cell>
          <cell r="D5630"/>
        </row>
        <row r="5631">
          <cell r="A5631">
            <v>5914584</v>
          </cell>
          <cell r="B5631" t="str">
            <v>Transporte com caminhão carroceria com guindauto de 20 t.m - rodovia em leito natural</v>
          </cell>
          <cell r="C5631" t="str">
            <v>tkm</v>
          </cell>
          <cell r="D5631"/>
        </row>
        <row r="5632">
          <cell r="A5632">
            <v>5914599</v>
          </cell>
          <cell r="B5632" t="str">
            <v>Transporte com caminhão carroceria com guindauto de 20 t.m - rodovia com revestimento primário</v>
          </cell>
          <cell r="C5632" t="str">
            <v>tkm</v>
          </cell>
          <cell r="D5632"/>
        </row>
        <row r="5633">
          <cell r="A5633">
            <v>5914613</v>
          </cell>
          <cell r="B5633" t="str">
            <v>Transporte de mistura betuminosa em caminhão com caçamba térmica</v>
          </cell>
          <cell r="C5633" t="str">
            <v>tkm</v>
          </cell>
          <cell r="D5633"/>
        </row>
        <row r="5634">
          <cell r="A5634">
            <v>5914614</v>
          </cell>
          <cell r="B5634" t="str">
            <v>Transporte com caminhão carroceria com guindauto de 20 t.m - rodovia pavimentada</v>
          </cell>
          <cell r="C5634" t="str">
            <v>tkm</v>
          </cell>
          <cell r="D5634"/>
        </row>
        <row r="5635">
          <cell r="A5635">
            <v>5914616</v>
          </cell>
          <cell r="B5635" t="str">
            <v>Transporte de material para remendos com caminhão basculante de 6 m³</v>
          </cell>
          <cell r="C5635" t="str">
            <v>tkm</v>
          </cell>
          <cell r="D5635"/>
        </row>
        <row r="5636">
          <cell r="A5636">
            <v>5914617</v>
          </cell>
          <cell r="B5636" t="str">
            <v>Transporte de água com caminhão tanque de 13.000 l - rodovia em leito natural</v>
          </cell>
          <cell r="C5636" t="str">
            <v>tkm</v>
          </cell>
          <cell r="D5636"/>
        </row>
        <row r="5637">
          <cell r="A5637">
            <v>5914618</v>
          </cell>
          <cell r="B5637" t="str">
            <v>Transporte de água com caminhão tanque de 13.000 l - rodovia com revestimento primário</v>
          </cell>
          <cell r="C5637" t="str">
            <v>tkm</v>
          </cell>
          <cell r="D5637"/>
        </row>
        <row r="5638">
          <cell r="A5638">
            <v>5914619</v>
          </cell>
          <cell r="B5638" t="str">
            <v>Transporte de água com caminhão tanque de 13.000 l - rodovia pavimentada</v>
          </cell>
          <cell r="C5638" t="str">
            <v>tkm</v>
          </cell>
          <cell r="D5638"/>
        </row>
        <row r="5639">
          <cell r="A5639">
            <v>5914620</v>
          </cell>
          <cell r="B5639" t="str">
            <v>Transporte de material betuminoso com caminhão distribuidor - rodovia em leito natural</v>
          </cell>
          <cell r="C5639" t="str">
            <v>tkm</v>
          </cell>
          <cell r="D5639"/>
        </row>
        <row r="5640">
          <cell r="A5640">
            <v>5914621</v>
          </cell>
          <cell r="B5640" t="str">
            <v>Transporte de material betuminoso com caminhão distribuidor - rodovia com revestimento primário</v>
          </cell>
          <cell r="C5640" t="str">
            <v>tkm</v>
          </cell>
          <cell r="D5640"/>
        </row>
        <row r="5641">
          <cell r="A5641">
            <v>5914622</v>
          </cell>
          <cell r="B5641" t="str">
            <v>Transporte de material betuminoso com caminhão distribuidor - rodovia pavimentada</v>
          </cell>
          <cell r="C5641" t="str">
            <v>tkm</v>
          </cell>
          <cell r="D5641"/>
        </row>
        <row r="5642">
          <cell r="A5642">
            <v>5914635</v>
          </cell>
          <cell r="B5642" t="str">
            <v>Transporte com cavalo mecânico de 20 t - rodovia em leito natural</v>
          </cell>
          <cell r="C5642" t="str">
            <v>tkm</v>
          </cell>
          <cell r="D5642"/>
        </row>
        <row r="5643">
          <cell r="A5643">
            <v>5914636</v>
          </cell>
          <cell r="B5643" t="str">
            <v>Transporte com cavalo mecânico de 20 t - rodovia com revestimento primário</v>
          </cell>
          <cell r="C5643" t="str">
            <v>tkm</v>
          </cell>
          <cell r="D5643"/>
        </row>
        <row r="5644">
          <cell r="A5644">
            <v>5914637</v>
          </cell>
          <cell r="B5644" t="str">
            <v>Transporte com cavalo mecânico de 20 t - rodovia pavimentada</v>
          </cell>
          <cell r="C5644" t="str">
            <v>tkm</v>
          </cell>
          <cell r="D5644"/>
        </row>
        <row r="5645">
          <cell r="A5645">
            <v>5914638</v>
          </cell>
          <cell r="B5645" t="str">
            <v>Transporte com cavalo mecânico de 30 t - rodovia em leito natural</v>
          </cell>
          <cell r="C5645" t="str">
            <v>tkm</v>
          </cell>
          <cell r="D5645"/>
        </row>
        <row r="5646">
          <cell r="A5646">
            <v>5914639</v>
          </cell>
          <cell r="B5646" t="str">
            <v>Transporte com cavalo mecânico de 30 t - rodovia com revestimento primário</v>
          </cell>
          <cell r="C5646" t="str">
            <v>tkm</v>
          </cell>
          <cell r="D5646"/>
        </row>
        <row r="5647">
          <cell r="A5647">
            <v>5914640</v>
          </cell>
          <cell r="B5647" t="str">
            <v>Transporte com cavalo mecânico de 30 t - rodovia pavimentada</v>
          </cell>
          <cell r="C5647" t="str">
            <v>tkm</v>
          </cell>
          <cell r="D5647"/>
        </row>
        <row r="5648">
          <cell r="A5648">
            <v>5914641</v>
          </cell>
          <cell r="B5648" t="str">
            <v>Carga, manobra e descarga de agregados ou solos em caminhão basculante de 6 m³ carga com carregadeira (exclusa) e descarga livre</v>
          </cell>
          <cell r="C5648" t="str">
            <v>t</v>
          </cell>
          <cell r="D5648"/>
        </row>
        <row r="5649">
          <cell r="A5649">
            <v>5914642</v>
          </cell>
          <cell r="B5649" t="str">
            <v>Carga, manobra e descarga de agregados ou solos em caminhão basculante de 6 m³ - carga com carregadeira (exclusa) e descarga no distribuidor rebocável</v>
          </cell>
          <cell r="C5649" t="str">
            <v>t</v>
          </cell>
          <cell r="D5649"/>
        </row>
        <row r="5650">
          <cell r="A5650">
            <v>5914643</v>
          </cell>
          <cell r="B5650" t="str">
            <v>Carga, manobra e descarga de mistura betuminosa a quente em caminhão basculante de 6 m³ - carga de usina de asfalto 90/120 t/h e descarga em vibro-acabadora</v>
          </cell>
          <cell r="C5650" t="str">
            <v>t</v>
          </cell>
          <cell r="D5650"/>
        </row>
        <row r="5651">
          <cell r="A5651">
            <v>5914645</v>
          </cell>
          <cell r="B5651" t="str">
            <v>Carga, manobra e descarga de brita para base em caminhão basculante de 6 m³ - carga com carregadeira (exclusa) e descarga no distribuidor autopropelido</v>
          </cell>
          <cell r="C5651" t="str">
            <v>t</v>
          </cell>
          <cell r="D5651"/>
        </row>
        <row r="5652">
          <cell r="A5652">
            <v>5914647</v>
          </cell>
          <cell r="B5652" t="str">
            <v>Carga, manobra e descarga de areia, brita, pedra de mão ou solos em caminhão basculante de 10 m³ - carga com carregadeira (exclusa) e descarga livre</v>
          </cell>
          <cell r="C5652" t="str">
            <v>t</v>
          </cell>
          <cell r="D5652"/>
        </row>
        <row r="5653">
          <cell r="A5653">
            <v>5914648</v>
          </cell>
          <cell r="B5653" t="str">
            <v>Carga, manobra e descarga de areia, brita, pedra de mão ou solos em caminhão basculante de 10 m³ - carga com carregadeira (exclusa) e descarga no distribuidor rebocável</v>
          </cell>
          <cell r="C5653" t="str">
            <v>t</v>
          </cell>
          <cell r="D5653"/>
        </row>
        <row r="5654">
          <cell r="A5654">
            <v>5914649</v>
          </cell>
          <cell r="B5654" t="str">
            <v>Carga, manobra e descarga de mistura betuminosa a quente em caminhão basculante de 10 m³ - carga de usina de asfalto 90/120 t/h e descarga em vibro-acabadora</v>
          </cell>
          <cell r="C5654" t="str">
            <v>t</v>
          </cell>
          <cell r="D5654"/>
        </row>
        <row r="5655">
          <cell r="A5655">
            <v>5914650</v>
          </cell>
          <cell r="B5655" t="str">
            <v>Carga, manobra e descarga de mistura betuminosa a frio em caminhão basculante de 10 m³ - carga de usina 60 t/h (PMF) e descarga em vibro-acabadora</v>
          </cell>
          <cell r="C5655" t="str">
            <v>t</v>
          </cell>
          <cell r="D5655"/>
        </row>
        <row r="5656">
          <cell r="A5656">
            <v>5914651</v>
          </cell>
          <cell r="B5656" t="str">
            <v>Carga, manobra e descarga de brita para base em caminhão basculante de 10 m³ - carga com carregadeira (exclusa) e descarga no distribuidor autopropelido</v>
          </cell>
          <cell r="C5656" t="str">
            <v>t</v>
          </cell>
          <cell r="D5656"/>
        </row>
        <row r="5657">
          <cell r="A5657">
            <v>5914652</v>
          </cell>
          <cell r="B5657" t="str">
            <v>Carga, manobra e descarga de mistura de solos e agregados em caminhão basculante de 10 m³ - carga de usina de solos e descarga no distribuidor autopropelido</v>
          </cell>
          <cell r="C5657" t="str">
            <v>t</v>
          </cell>
          <cell r="D5657"/>
        </row>
        <row r="5658">
          <cell r="A5658">
            <v>5914653</v>
          </cell>
          <cell r="B5658" t="str">
            <v>Carga, manobra e descarga de material 3ª categoria, rocha ou matacão solto em caminhão basculante de 8 m³ - carga com carregadeira (exclusa) e descarga livre</v>
          </cell>
          <cell r="C5658" t="str">
            <v>t</v>
          </cell>
          <cell r="D5658"/>
        </row>
        <row r="5659">
          <cell r="A5659">
            <v>5914654</v>
          </cell>
          <cell r="B5659" t="str">
            <v>Carga, manobra e descarga de materiais diversos em caminhão carroceria de 9 t - carga e descarga manuais</v>
          </cell>
          <cell r="C5659" t="str">
            <v>t</v>
          </cell>
          <cell r="D5659"/>
        </row>
        <row r="5660">
          <cell r="A5660">
            <v>5914655</v>
          </cell>
          <cell r="B5660" t="str">
            <v>Carga, manobra e descarga de materiais diversos em caminhão carroceria de 15 t - carga e descarga manuais</v>
          </cell>
          <cell r="C5660" t="str">
            <v>t</v>
          </cell>
          <cell r="D5660"/>
        </row>
        <row r="5661">
          <cell r="A5661">
            <v>5914657</v>
          </cell>
          <cell r="B5661" t="str">
            <v>Carga, manobra e descarga de material de 3ª categoria solto em caminhão basculante de 8 m³ - com retroescavadeira</v>
          </cell>
          <cell r="C5661" t="str">
            <v>t</v>
          </cell>
          <cell r="D5661"/>
        </row>
        <row r="5662">
          <cell r="A5662">
            <v>5914675</v>
          </cell>
          <cell r="B5662" t="str">
            <v>Carga, manobra e descarga de demolição de concreto asfáltico ou concreto cimento solto em caminhão basculante de 6 m³ - carga com carregadeira e descarga livre</v>
          </cell>
          <cell r="C5662" t="str">
            <v>t</v>
          </cell>
          <cell r="D5662"/>
        </row>
        <row r="5663">
          <cell r="A5663">
            <v>5915012</v>
          </cell>
          <cell r="B5663" t="str">
            <v>Transporte com caminhão carroceria com guindauto de 45 t.m - rodovia em leito natural</v>
          </cell>
          <cell r="C5663" t="str">
            <v>tkm</v>
          </cell>
          <cell r="D5663"/>
        </row>
        <row r="5664">
          <cell r="A5664">
            <v>5915013</v>
          </cell>
          <cell r="B5664" t="str">
            <v>Transporte com caminhão carroceria com guindauto de 45 t.m - rodovia com revestimento primário</v>
          </cell>
          <cell r="C5664" t="str">
            <v>tkm</v>
          </cell>
          <cell r="D5664"/>
        </row>
        <row r="5665">
          <cell r="A5665">
            <v>5915014</v>
          </cell>
          <cell r="B5665" t="str">
            <v>Transporte com caminhão carroceria com guindauto de 45 t.m - rodovia pavimentada</v>
          </cell>
          <cell r="C5665" t="str">
            <v>tkm</v>
          </cell>
          <cell r="D5665"/>
        </row>
        <row r="5666">
          <cell r="A5666">
            <v>5915015</v>
          </cell>
          <cell r="B5666" t="str">
            <v>Carga, manobra e descarga de materiais diversos em caminhão carroceria com guindauto com capacidade de 45 t.m</v>
          </cell>
          <cell r="C5666" t="str">
            <v>t</v>
          </cell>
          <cell r="D5666"/>
        </row>
        <row r="5667">
          <cell r="A5667">
            <v>5915306</v>
          </cell>
          <cell r="B5667" t="str">
            <v>Carga, manobra e descarga de tetrápodes</v>
          </cell>
          <cell r="C5667" t="str">
            <v>un</v>
          </cell>
          <cell r="D5667"/>
        </row>
        <row r="5668">
          <cell r="A5668">
            <v>5915308</v>
          </cell>
          <cell r="B5668" t="str">
            <v>Transporte de tetrápodes em cavalo mecânico com semi-reboque</v>
          </cell>
          <cell r="C5668" t="str">
            <v>unkm</v>
          </cell>
          <cell r="D5668"/>
        </row>
        <row r="5669">
          <cell r="A5669">
            <v>5915319</v>
          </cell>
          <cell r="B5669" t="str">
            <v>Transporte com caminhão basculante de 14 m³ - rodovia em leito natural</v>
          </cell>
          <cell r="C5669" t="str">
            <v>tkm</v>
          </cell>
          <cell r="D5669"/>
        </row>
        <row r="5670">
          <cell r="A5670">
            <v>5915320</v>
          </cell>
          <cell r="B5670" t="str">
            <v>Transporte com caminhão basculante de 14 m³ - rodovia com revestimento primário</v>
          </cell>
          <cell r="C5670" t="str">
            <v>tkm</v>
          </cell>
          <cell r="D5670"/>
        </row>
        <row r="5671">
          <cell r="A5671">
            <v>5915321</v>
          </cell>
          <cell r="B5671" t="str">
            <v>Transporte com caminhão basculante de 14 m³ - rodovia pavimentada</v>
          </cell>
          <cell r="C5671" t="str">
            <v>tkm</v>
          </cell>
          <cell r="D5671"/>
        </row>
        <row r="5672">
          <cell r="A5672">
            <v>5915322</v>
          </cell>
          <cell r="B5672" t="str">
            <v>Transporte com caminhão carroceria de 5 t - rodovia em leito natural</v>
          </cell>
          <cell r="C5672" t="str">
            <v>tkm</v>
          </cell>
          <cell r="D5672"/>
        </row>
        <row r="5673">
          <cell r="A5673">
            <v>5915323</v>
          </cell>
          <cell r="B5673" t="str">
            <v>Transporte com caminhão carroceria de 5 t - rodovia com revestimento primário</v>
          </cell>
          <cell r="C5673" t="str">
            <v>tkm</v>
          </cell>
          <cell r="D5673"/>
        </row>
        <row r="5674">
          <cell r="A5674">
            <v>5915324</v>
          </cell>
          <cell r="B5674" t="str">
            <v>Transporte com caminhão carroceria de 5 t - rodovia pavimentada</v>
          </cell>
          <cell r="C5674" t="str">
            <v>tkm</v>
          </cell>
          <cell r="D5674"/>
        </row>
        <row r="5675">
          <cell r="A5675">
            <v>5915361</v>
          </cell>
          <cell r="B5675" t="str">
            <v>Transporte de carga especial em cavalo mecânico com semi-reboque de 6 eixos para até 216 t - rodovia pavimentada</v>
          </cell>
          <cell r="C5675" t="str">
            <v>tkm</v>
          </cell>
          <cell r="D5675"/>
        </row>
        <row r="5676">
          <cell r="A5676">
            <v>5915362</v>
          </cell>
          <cell r="B5676" t="str">
            <v>Carga e manobra em cavalo mecânico com semi-reboque de 6 eixos para até 216 t</v>
          </cell>
          <cell r="C5676" t="str">
            <v>t</v>
          </cell>
          <cell r="D5676"/>
        </row>
        <row r="5677">
          <cell r="A5677">
            <v>5915363</v>
          </cell>
          <cell r="B5677" t="str">
            <v>Carga, manobra e descarga de materiais pesados em caminhão basculante de 14 m³ - carga e descarga com guindaste</v>
          </cell>
          <cell r="C5677" t="str">
            <v>t</v>
          </cell>
          <cell r="D5677"/>
        </row>
        <row r="5678">
          <cell r="A5678">
            <v>5915364</v>
          </cell>
          <cell r="B5678" t="str">
            <v>Transporte de carga especial em cavalo mecânico com semi-reboque de 6 eixos para até 216 t - rodovia em leito natural</v>
          </cell>
          <cell r="C5678" t="str">
            <v>tkm</v>
          </cell>
          <cell r="D5678"/>
        </row>
        <row r="5679">
          <cell r="A5679">
            <v>5915365</v>
          </cell>
          <cell r="B5679" t="str">
            <v>Transporte de carga especial em cavalo mecânico com semi-reboque de 6 eixos para até 216 t - rodovia em revestimento primário</v>
          </cell>
          <cell r="C5679" t="str">
            <v>tkm</v>
          </cell>
          <cell r="D5679"/>
        </row>
        <row r="5680">
          <cell r="A5680">
            <v>5915366</v>
          </cell>
          <cell r="B5680" t="str">
            <v>Carga, descarga e manobra de vigas pré-moldadas de até 500 kN em cavalo mecânico com semi-reboque de 6 eixos para até 216 t</v>
          </cell>
          <cell r="C5680" t="str">
            <v>t</v>
          </cell>
          <cell r="D5680"/>
        </row>
        <row r="5681">
          <cell r="A5681">
            <v>5915367</v>
          </cell>
          <cell r="B5681" t="str">
            <v>Carga, descarga e manobra de vigas pré-moldadas de 500 a 750 kN em cavalo mecânico com semi-reboque de 6 eixos para até 216 t</v>
          </cell>
          <cell r="C5681" t="str">
            <v>t</v>
          </cell>
          <cell r="D5681"/>
        </row>
        <row r="5682">
          <cell r="A5682">
            <v>5915368</v>
          </cell>
          <cell r="B5682" t="str">
            <v>Carga, descarga e manobra de vigas pré-moldadas de 750 a 1.000 kN em cavalo mecânico com semi-reboque de 6 eixos para até 216 t</v>
          </cell>
          <cell r="C5682" t="str">
            <v>t</v>
          </cell>
          <cell r="D5682"/>
        </row>
        <row r="5683">
          <cell r="A5683">
            <v>5915369</v>
          </cell>
          <cell r="B5683" t="str">
            <v>Carga, descarga e manobra de vigas pré-moldadas de 1.000 a 1.250 kN em cavalo mecânico com semi-reboque de 6 eixos para até 216 t</v>
          </cell>
          <cell r="C5683" t="str">
            <v>t</v>
          </cell>
          <cell r="D5683"/>
        </row>
        <row r="5684">
          <cell r="A5684">
            <v>5915373</v>
          </cell>
          <cell r="B5684" t="str">
            <v>Carga, manobra e descarga de materiais diversos em caminhão carroceria com guindauto com capacidade de 20 t.m</v>
          </cell>
          <cell r="C5684" t="str">
            <v>t</v>
          </cell>
          <cell r="D5684"/>
        </row>
        <row r="5685">
          <cell r="A5685">
            <v>5915399</v>
          </cell>
          <cell r="B5685" t="str">
            <v>Carga, manobra e descarga de agregados ou solos em caminhão basculante de 6 m³ - carga com carregadeira e descarga livre</v>
          </cell>
          <cell r="C5685" t="str">
            <v>t</v>
          </cell>
          <cell r="D5685"/>
        </row>
        <row r="5686">
          <cell r="A5686">
            <v>5915403</v>
          </cell>
          <cell r="B5686" t="str">
            <v>Carga e manobra de agregados em usina móvel para lama asfáltica - carga com carregadeira</v>
          </cell>
          <cell r="C5686" t="str">
            <v>t</v>
          </cell>
          <cell r="D5686"/>
        </row>
        <row r="5687">
          <cell r="A5687">
            <v>5915404</v>
          </cell>
          <cell r="B5687" t="str">
            <v>Carga e manobra de agregados em usina móvel para micro revestimento - carga com carregadeira</v>
          </cell>
          <cell r="C5687" t="str">
            <v>t</v>
          </cell>
          <cell r="D5687"/>
        </row>
        <row r="5688">
          <cell r="A5688">
            <v>5915405</v>
          </cell>
          <cell r="B5688" t="str">
            <v>Carga, manobra e descarga de material de 3ª categoria, rocha ou matacão solto em caminhão basculante de 8 m³ - carga com carregadeira e descarga livre</v>
          </cell>
          <cell r="C5688" t="str">
            <v>t</v>
          </cell>
          <cell r="D5688"/>
        </row>
        <row r="5689">
          <cell r="A5689">
            <v>5915407</v>
          </cell>
          <cell r="B5689" t="str">
            <v>Carga, manobra e descarga de areia, brita, pedra de mão ou solos em caminhão basculante de 10 m³ - carga com carregadeira e descarga livre</v>
          </cell>
          <cell r="C5689" t="str">
            <v>t</v>
          </cell>
          <cell r="D5689"/>
        </row>
        <row r="5690">
          <cell r="A5690">
            <v>5915409</v>
          </cell>
          <cell r="B5690" t="str">
            <v>Carga, manobra e descarga de areia, brita, pedra de mão ou solos em caminhão basculante de 10 m³ - carga com carregadeira e descarga no distribuidor rebocável</v>
          </cell>
          <cell r="C5690" t="str">
            <v>t</v>
          </cell>
          <cell r="D5690"/>
        </row>
        <row r="5691">
          <cell r="A5691">
            <v>5915411</v>
          </cell>
          <cell r="B5691" t="str">
            <v>Carga, manobra e descarga de brita para base em caminhão basculante de 10 m³ - carga com carregadeira e descarga no distribuidor autopropelido</v>
          </cell>
          <cell r="C5691" t="str">
            <v>t</v>
          </cell>
          <cell r="D5691"/>
        </row>
        <row r="5692">
          <cell r="A5692">
            <v>5915414</v>
          </cell>
          <cell r="B5692" t="str">
            <v>Carga, manobra e descarga de mistura de solos e agregados em caminhão basculante de 10 m³ - carga de usina de solos e descarga livre</v>
          </cell>
          <cell r="C5692" t="str">
            <v>t</v>
          </cell>
          <cell r="D5692"/>
        </row>
        <row r="5693">
          <cell r="A5693">
            <v>5915417</v>
          </cell>
          <cell r="B5693" t="str">
            <v>Carga, manobra e descarga de brita graduada em caminhão basculante de 10 m³ - carga de usina de solos e descarga na vibroacabadora</v>
          </cell>
          <cell r="C5693" t="str">
            <v>t</v>
          </cell>
          <cell r="D5693"/>
        </row>
        <row r="5694">
          <cell r="A5694">
            <v>5915421</v>
          </cell>
          <cell r="B5694" t="str">
            <v>Carga, manobra e descarga de mistura betuminosa a frio em caminhão basculante de 6 m³ - carga de usina de asfalto 60 t/h (PMF) e descarga manual</v>
          </cell>
          <cell r="C5694" t="str">
            <v>t</v>
          </cell>
          <cell r="D5694"/>
        </row>
        <row r="5695">
          <cell r="A5695">
            <v>5915433</v>
          </cell>
          <cell r="B5695" t="str">
            <v>Carga, manobra e descarga de demolição de concreto asfáltico ou concreto cimento solto em caminhão basculante de 6 m³ - carga manual e descarga livre</v>
          </cell>
          <cell r="C5695" t="str">
            <v>t</v>
          </cell>
          <cell r="D5695"/>
        </row>
        <row r="5696">
          <cell r="A5696">
            <v>5915440</v>
          </cell>
          <cell r="B5696" t="str">
            <v>Carga, manobra e descarga de fresagem contínua solta em caminhão basculante de 10 m³ - descarga livre</v>
          </cell>
          <cell r="C5696" t="str">
            <v>t</v>
          </cell>
          <cell r="D5696"/>
        </row>
        <row r="5697">
          <cell r="A5697">
            <v>5915448</v>
          </cell>
          <cell r="B5697" t="str">
            <v>Transporte de água com caminhão tanque de 8.000 l - rodovia em leito natural</v>
          </cell>
          <cell r="C5697" t="str">
            <v>tkm</v>
          </cell>
          <cell r="D5697"/>
        </row>
        <row r="5698">
          <cell r="A5698">
            <v>5915449</v>
          </cell>
          <cell r="B5698" t="str">
            <v>Transporte de água com caminhão tanque de 8.000 l - rodovia com revestimento primário</v>
          </cell>
          <cell r="C5698" t="str">
            <v>tkm</v>
          </cell>
          <cell r="D5698"/>
        </row>
        <row r="5699">
          <cell r="A5699">
            <v>5915450</v>
          </cell>
          <cell r="B5699" t="str">
            <v>Transporte de água com caminhão tanque de 8.000 l - rodovia pavimentada</v>
          </cell>
          <cell r="C5699" t="str">
            <v>tkm</v>
          </cell>
          <cell r="D5699"/>
        </row>
        <row r="5700">
          <cell r="A5700">
            <v>5915451</v>
          </cell>
          <cell r="B5700" t="str">
            <v>Transporte de água com caminhão tanque de 6.000 l - rodovia em leito natural</v>
          </cell>
          <cell r="C5700" t="str">
            <v>tkm</v>
          </cell>
          <cell r="D5700"/>
        </row>
        <row r="5701">
          <cell r="A5701">
            <v>5915452</v>
          </cell>
          <cell r="B5701" t="str">
            <v>Transporte de água com caminhão tanque de 6.000 l - rodovia com revestimento primário</v>
          </cell>
          <cell r="C5701" t="str">
            <v>tkm</v>
          </cell>
          <cell r="D5701"/>
        </row>
        <row r="5702">
          <cell r="A5702">
            <v>5915453</v>
          </cell>
          <cell r="B5702" t="str">
            <v>Transporte de água com caminhão tanque de 6.000 l - rodovia pavimentada</v>
          </cell>
          <cell r="C5702" t="str">
            <v>tkm</v>
          </cell>
          <cell r="D5702"/>
        </row>
        <row r="5703">
          <cell r="A5703">
            <v>5915454</v>
          </cell>
          <cell r="B5703" t="str">
            <v>Carga, manobra e descarga de areia, brita, pedra de mão ou solos em caminhão basculante de 6 m³ - carga com carregadeira e descarga no distribuidor rebocável</v>
          </cell>
          <cell r="C5703" t="str">
            <v>t</v>
          </cell>
          <cell r="D5703"/>
        </row>
        <row r="5704">
          <cell r="A5704">
            <v>5915456</v>
          </cell>
          <cell r="B5704" t="str">
            <v>Carga, manobra e descarga de brita para base em caminhão basculante de 6 m³ - carga com carregadeira e descarga no distribuidor autopropelido</v>
          </cell>
          <cell r="C5704" t="str">
            <v>t</v>
          </cell>
          <cell r="D5704"/>
        </row>
        <row r="5705">
          <cell r="A5705">
            <v>5915458</v>
          </cell>
          <cell r="B5705" t="str">
            <v>Carga, manobra e descarga de grãos em caminhão basculante de 6 m³ - carga com mini-carregadeira e descarga livre</v>
          </cell>
          <cell r="C5705" t="str">
            <v>t</v>
          </cell>
          <cell r="D5705"/>
        </row>
        <row r="5706">
          <cell r="A5706">
            <v>5915459</v>
          </cell>
          <cell r="B5706" t="str">
            <v>Carga, manobra e descarga de agregados (brita, pó de pedra, areia, rachão) em caminhão basculante de 6 m³ - carga com minicarregadeira e descarga livre</v>
          </cell>
          <cell r="C5706" t="str">
            <v>t</v>
          </cell>
          <cell r="D5706"/>
        </row>
        <row r="5707">
          <cell r="A5707">
            <v>5915460</v>
          </cell>
          <cell r="B5707" t="str">
            <v>Carga, manobra e descarga de vidros estilhaçados em caminhão basculante de 6 m³ - carga com mini-carregadeira e descarga livre</v>
          </cell>
          <cell r="C5707" t="str">
            <v>t</v>
          </cell>
          <cell r="D5707"/>
        </row>
        <row r="5708">
          <cell r="A5708">
            <v>5915465</v>
          </cell>
          <cell r="B5708" t="str">
            <v>Carga, manobra e descarga de agregados ou solos em caminhão basculante de 6 m³- carga manual e descarga livre</v>
          </cell>
          <cell r="C5708" t="str">
            <v>t</v>
          </cell>
          <cell r="D5708"/>
        </row>
        <row r="5709">
          <cell r="A5709">
            <v>5915466</v>
          </cell>
          <cell r="B5709" t="str">
            <v>Transporte de água com caminhão tanque de 10.000 l - rodovia em leito natural</v>
          </cell>
          <cell r="C5709" t="str">
            <v>tkm</v>
          </cell>
          <cell r="D5709"/>
        </row>
        <row r="5710">
          <cell r="A5710">
            <v>5915467</v>
          </cell>
          <cell r="B5710" t="str">
            <v>Transporte de água com caminhão tanque de 10.000 l rodovia - com revestimento primário</v>
          </cell>
          <cell r="C5710" t="str">
            <v>tkm</v>
          </cell>
          <cell r="D5710"/>
        </row>
        <row r="5711">
          <cell r="A5711">
            <v>5915468</v>
          </cell>
          <cell r="B5711" t="str">
            <v>Transporte de água com caminhão tanque de 10.000 l - rodovia pavimentada</v>
          </cell>
          <cell r="C5711" t="str">
            <v>tkm</v>
          </cell>
          <cell r="D5711"/>
        </row>
        <row r="5712">
          <cell r="A5712">
            <v>5915470</v>
          </cell>
          <cell r="B5712" t="str">
            <v>Carga, manobra e descarga de agregados (brita, pó de pedra, areia, rachão) e solos em caminhão basculante de de 6 m³ - carga com escavadeira hidráulica e descarga livre</v>
          </cell>
          <cell r="C5712" t="str">
            <v>t</v>
          </cell>
          <cell r="D5712"/>
        </row>
        <row r="5713">
          <cell r="A5713">
            <v>5915471</v>
          </cell>
          <cell r="B5713" t="str">
            <v>Carga, manobra e descarga de concreto de cimento em caminhão basculante de 10 m³ - carga em central de concreto de 150 m³/h e descarga em vibro-acabadora</v>
          </cell>
          <cell r="C5713" t="str">
            <v>t</v>
          </cell>
          <cell r="D5713"/>
        </row>
        <row r="5714">
          <cell r="A5714">
            <v>5915474</v>
          </cell>
          <cell r="B5714" t="str">
            <v>Carga, manobra e descarga de materiais diversos em caminhão carroceria 5 t - carga e descarga manuais</v>
          </cell>
          <cell r="C5714" t="str">
            <v>t</v>
          </cell>
          <cell r="D5714"/>
        </row>
        <row r="5715">
          <cell r="A5715">
            <v>5915476</v>
          </cell>
          <cell r="B5715" t="str">
            <v>Carga, manobra e descarga de material demolido da camada granular ou terra (solo) solto em caminhão basculante de 6 m³ - carga manual e descarga livre</v>
          </cell>
          <cell r="C5715" t="str">
            <v>t</v>
          </cell>
          <cell r="D5715"/>
        </row>
        <row r="5716">
          <cell r="A5716">
            <v>5915485</v>
          </cell>
          <cell r="B5716" t="str">
            <v>Transporte de materiais diversos em veículo leve - pick up 4 x 4 - rodovia em leito natural</v>
          </cell>
          <cell r="C5716" t="str">
            <v>tkm</v>
          </cell>
          <cell r="D5716"/>
        </row>
        <row r="5717">
          <cell r="A5717">
            <v>5915486</v>
          </cell>
          <cell r="B5717" t="str">
            <v>Transporte de materiais diversos em veículo leve - pick up 4 x 4 - rodovia em revestimento primário</v>
          </cell>
          <cell r="C5717" t="str">
            <v>tkm</v>
          </cell>
          <cell r="D5717"/>
        </row>
        <row r="5718">
          <cell r="A5718">
            <v>5915487</v>
          </cell>
          <cell r="B5718" t="str">
            <v>Transporte de materiais diversos em veículo leve - pick up 4 x 4 - rodovia pavimentada</v>
          </cell>
          <cell r="C5718" t="str">
            <v>tkm</v>
          </cell>
          <cell r="D5718"/>
        </row>
        <row r="5719">
          <cell r="A5719">
            <v>5915488</v>
          </cell>
          <cell r="B5719" t="str">
            <v>Transporte de veículos leves com guincho de resgate de 3,5 t - rodovia leito natural</v>
          </cell>
          <cell r="C5719" t="str">
            <v>tkm</v>
          </cell>
          <cell r="D5719"/>
        </row>
        <row r="5720">
          <cell r="A5720">
            <v>5915489</v>
          </cell>
          <cell r="B5720" t="str">
            <v>Transporte de veículos leves com guincho de resgate de 3,5 t - rodovia em revestimento primário</v>
          </cell>
          <cell r="C5720" t="str">
            <v>tkm</v>
          </cell>
          <cell r="D5720"/>
        </row>
        <row r="5721">
          <cell r="A5721">
            <v>5915490</v>
          </cell>
          <cell r="B5721" t="str">
            <v>Transporte de veículos leves com guincho de resgate de 3,5 t - rodovia pavimentada</v>
          </cell>
          <cell r="C5721" t="str">
            <v>tkm</v>
          </cell>
          <cell r="D5721"/>
        </row>
        <row r="5722">
          <cell r="A5722">
            <v>5915491</v>
          </cell>
          <cell r="B5722" t="str">
            <v>Transporte de veículos de médio porte com guincho de resgate de 20 t - rodovia leito natural</v>
          </cell>
          <cell r="C5722" t="str">
            <v>tkm</v>
          </cell>
          <cell r="D5722"/>
        </row>
        <row r="5723">
          <cell r="A5723">
            <v>5915492</v>
          </cell>
          <cell r="B5723" t="str">
            <v>Transporte de veículos de médio porte com guincho de resgate de 20 t - rodovia em revestimento primário</v>
          </cell>
          <cell r="C5723" t="str">
            <v>tkm</v>
          </cell>
          <cell r="D5723"/>
        </row>
        <row r="5724">
          <cell r="A5724">
            <v>5915493</v>
          </cell>
          <cell r="B5724" t="str">
            <v>Transporte de veículos de médio porte com guincho de resgate de 20 t - rodovia pavimentada</v>
          </cell>
          <cell r="C5724" t="str">
            <v>tkm</v>
          </cell>
          <cell r="D5724"/>
        </row>
        <row r="5725">
          <cell r="A5725">
            <v>5915494</v>
          </cell>
          <cell r="B5725" t="str">
            <v>Transporte de veículos pesados com guincho de resgate de 35 t - rodovia leito natural</v>
          </cell>
          <cell r="C5725" t="str">
            <v>tkm</v>
          </cell>
          <cell r="D5725"/>
        </row>
        <row r="5726">
          <cell r="A5726">
            <v>5915495</v>
          </cell>
          <cell r="B5726" t="str">
            <v>Transporte de veículos pesados com guincho de resgate de 35 t - rodovia em revestimento primário</v>
          </cell>
          <cell r="C5726" t="str">
            <v>tkm</v>
          </cell>
          <cell r="D5726"/>
        </row>
        <row r="5727">
          <cell r="A5727">
            <v>5915496</v>
          </cell>
          <cell r="B5727" t="str">
            <v>Transporte de veículos pesados com guincho de resgate de 35 t - rodovia pavimentada</v>
          </cell>
          <cell r="C5727" t="str">
            <v>tkm</v>
          </cell>
          <cell r="D5727"/>
        </row>
        <row r="5728">
          <cell r="A5728">
            <v>5919531</v>
          </cell>
          <cell r="B5728" t="str">
            <v>Carga, manobra e descarga de material demolido em caminhão basculante de 6 m³ - carga com escavadeira hidráulica (exclusa) e descarga livre</v>
          </cell>
          <cell r="C5728" t="str">
            <v>t</v>
          </cell>
          <cell r="D5728"/>
        </row>
        <row r="5729">
          <cell r="A5729">
            <v>5919532</v>
          </cell>
          <cell r="B5729" t="str">
            <v>Carga, manobra e descarga de material demolido em caminhão basculante de 6 m³ - carga com retroescavadeira (exclusa) e descarga livre</v>
          </cell>
          <cell r="C5729" t="str">
            <v>t</v>
          </cell>
          <cell r="D5729"/>
        </row>
        <row r="5730">
          <cell r="A5730">
            <v>5919533</v>
          </cell>
          <cell r="B5730" t="str">
            <v>Carga, manobra e descarga de concreto com caminhão betoneira em extrusora de meio fio - carga em central de concreto de 30 m³/h</v>
          </cell>
          <cell r="C5730" t="str">
            <v>t</v>
          </cell>
          <cell r="D5730"/>
        </row>
        <row r="5731">
          <cell r="A5731">
            <v>5919534</v>
          </cell>
          <cell r="B5731" t="str">
            <v>Carga, manobra e descarga de concreto com caminhão betoneira em extrusora de sarjeta - carga em central de concreto de 30 m³/h</v>
          </cell>
          <cell r="C5731" t="str">
            <v>t</v>
          </cell>
          <cell r="D5731"/>
        </row>
        <row r="5732">
          <cell r="A5732">
            <v>5919535</v>
          </cell>
          <cell r="B5732" t="str">
            <v>Carga, manobra e descarga de concreto com caminhão betoneira em extrusora de barreira de segurança - carga em central de concreto de 30 m³/h</v>
          </cell>
          <cell r="C5732" t="str">
            <v>t</v>
          </cell>
          <cell r="D5732"/>
        </row>
        <row r="5733">
          <cell r="A5733">
            <v>5919538</v>
          </cell>
          <cell r="B5733" t="str">
            <v>Carga, manobra e descarga de concreto com caminhão betoneira - carga em central de concreto de 40 m³/h</v>
          </cell>
          <cell r="C5733" t="str">
            <v>t</v>
          </cell>
          <cell r="D5733"/>
        </row>
        <row r="5734">
          <cell r="A5734">
            <v>5919540</v>
          </cell>
          <cell r="B5734" t="str">
            <v>Carga, manobra e descarga de concreto de cimento em caminhão basculante de 7 m³ - carga em central de concreto de 150 m³/h e descarga em vibro-acabadora</v>
          </cell>
          <cell r="C5734" t="str">
            <v>t</v>
          </cell>
          <cell r="D5734"/>
        </row>
        <row r="5735">
          <cell r="A5735">
            <v>6106182</v>
          </cell>
          <cell r="B5735" t="str">
            <v>Base alargada de tubulão a céu aberto - escavação em material de 1ª categoria até a profundidade de 10 m - inclusive concretagem</v>
          </cell>
          <cell r="C5735" t="str">
            <v>m³</v>
          </cell>
          <cell r="D5735" t="str">
            <v>DNIT 121/2009-ES</v>
          </cell>
        </row>
        <row r="5736">
          <cell r="A5736">
            <v>6106183</v>
          </cell>
          <cell r="B5736" t="str">
            <v>Base alargada de tubulão a céu aberto - escavação em material de 1ª categoria na profundidade entre 10 e 20 m - inclusive concretagem</v>
          </cell>
          <cell r="C5736" t="str">
            <v>m³</v>
          </cell>
          <cell r="D5736" t="str">
            <v>DNIT 121/2009-ES</v>
          </cell>
        </row>
        <row r="5737">
          <cell r="A5737">
            <v>6106184</v>
          </cell>
          <cell r="B5737" t="str">
            <v>Base alargada de tubulão a céu aberto - escavação em material de 1ª categoria na profundidade entre 20 e 30 m - inclusive concretagem</v>
          </cell>
          <cell r="C5737" t="str">
            <v>m³</v>
          </cell>
          <cell r="D5737" t="str">
            <v>DNIT 121/2009-ES</v>
          </cell>
        </row>
        <row r="5738">
          <cell r="A5738">
            <v>6106188</v>
          </cell>
          <cell r="B5738" t="str">
            <v>Base alargada de tubulão a ar comprimido - escavação em material de 1ª categoria até a profundidade de 10 m - inclusive concretagem</v>
          </cell>
          <cell r="C5738" t="str">
            <v>m³</v>
          </cell>
          <cell r="D5738" t="str">
            <v>DNIT 121/2009-ES</v>
          </cell>
        </row>
        <row r="5739">
          <cell r="A5739">
            <v>6106189</v>
          </cell>
          <cell r="B5739" t="str">
            <v>Base alargada de tubulão a ar comprimido - escavação em material de 1ª categoria na profundidade de 10 a 20 m - inclusive concretagem</v>
          </cell>
          <cell r="C5739" t="str">
            <v>m³</v>
          </cell>
          <cell r="D5739" t="str">
            <v>DNIT 121/2009-ES</v>
          </cell>
        </row>
        <row r="5740">
          <cell r="A5740">
            <v>6106190</v>
          </cell>
          <cell r="B5740" t="str">
            <v>Base alargada de tubulão a ar comprimido - escavação em material de 1ª categoria na profundidade de 20 a 30 m - inclusive concretagem</v>
          </cell>
          <cell r="C5740" t="str">
            <v>m³</v>
          </cell>
          <cell r="D5740" t="str">
            <v>DNIT 121/2009-ES</v>
          </cell>
        </row>
        <row r="5741">
          <cell r="A5741">
            <v>6106194</v>
          </cell>
          <cell r="B5741" t="str">
            <v>Base alargada de tubulão a céu aberto em material de 2ª categoria na profundidade até 10 m - inclusive concretagem</v>
          </cell>
          <cell r="C5741" t="str">
            <v>m³</v>
          </cell>
          <cell r="D5741" t="str">
            <v>DNIT 121/2009-ES</v>
          </cell>
        </row>
        <row r="5742">
          <cell r="A5742">
            <v>6106195</v>
          </cell>
          <cell r="B5742" t="str">
            <v>Base alargada de tubulão a céu aberto em material de 2ª categoria na profundidade de 10 a 20 m - inclusive concretagem</v>
          </cell>
          <cell r="C5742" t="str">
            <v>m³</v>
          </cell>
          <cell r="D5742" t="str">
            <v>DNIT 121/2009-ES</v>
          </cell>
        </row>
        <row r="5743">
          <cell r="A5743">
            <v>6106196</v>
          </cell>
          <cell r="B5743" t="str">
            <v>Base alargada de tubulão a céu aberto em material de 2ª categoria na profundidade de 20 a 30 m - inclusive concretagem</v>
          </cell>
          <cell r="C5743" t="str">
            <v>m³</v>
          </cell>
          <cell r="D5743" t="str">
            <v>DNIT 121/2009-ES</v>
          </cell>
        </row>
        <row r="5744">
          <cell r="A5744">
            <v>6106200</v>
          </cell>
          <cell r="B5744" t="str">
            <v>Base alargada de tubulão a ar comprimido em material de 2ª categoria na profundidade até 10 m - inclusive concretagem</v>
          </cell>
          <cell r="C5744" t="str">
            <v>m³</v>
          </cell>
          <cell r="D5744" t="str">
            <v>DNIT 121/2009-ES</v>
          </cell>
        </row>
        <row r="5745">
          <cell r="A5745">
            <v>6106201</v>
          </cell>
          <cell r="B5745" t="str">
            <v>Base alargada de tubulão a ar comprimido em material de 2ª categoria na profundidade de 10 a 20 m - inclusive concretagem</v>
          </cell>
          <cell r="C5745" t="str">
            <v>m³</v>
          </cell>
          <cell r="D5745" t="str">
            <v>DNIT 121/2009-ES</v>
          </cell>
        </row>
        <row r="5746">
          <cell r="A5746">
            <v>6106202</v>
          </cell>
          <cell r="B5746" t="str">
            <v>Base alargada de tubulão a ar comprimido em material de 2ª categoria na profundidade de 20 a 30 m - inclusive concretagem</v>
          </cell>
          <cell r="C5746" t="str">
            <v>m³</v>
          </cell>
          <cell r="D5746" t="str">
            <v>DNIT 121/2009-ES</v>
          </cell>
        </row>
        <row r="5747">
          <cell r="A5747">
            <v>6106206</v>
          </cell>
          <cell r="B5747" t="str">
            <v>Base alargada de tubulão a céu aberto em material de 3ª categoria na profundidade até 10 m - inclusive concretagem</v>
          </cell>
          <cell r="C5747" t="str">
            <v>m³</v>
          </cell>
          <cell r="D5747" t="str">
            <v>DNIT 121/2009-ES</v>
          </cell>
        </row>
        <row r="5748">
          <cell r="A5748">
            <v>6106207</v>
          </cell>
          <cell r="B5748" t="str">
            <v>Base alargada de tubulão a céu aberto em material de 3ª categoria na profundidade de 10 a 20 m - inclusive concretagem</v>
          </cell>
          <cell r="C5748" t="str">
            <v>m³</v>
          </cell>
          <cell r="D5748" t="str">
            <v>DNIT 121/2009-ES</v>
          </cell>
        </row>
        <row r="5749">
          <cell r="A5749">
            <v>6106208</v>
          </cell>
          <cell r="B5749" t="str">
            <v>Base alargada de tubulão a céu aberto em material de 3ª categoria na profundidade de 20 a 30 m - inclusive concretagem</v>
          </cell>
          <cell r="C5749" t="str">
            <v>m³</v>
          </cell>
          <cell r="D5749" t="str">
            <v>DNIT 121/2009-ES</v>
          </cell>
        </row>
        <row r="5750">
          <cell r="A5750">
            <v>6106212</v>
          </cell>
          <cell r="B5750" t="str">
            <v>Base alargada de tubulão a ar comprimido em material de 3ª categoria na profundidade até 10 m - inclusive concretagem</v>
          </cell>
          <cell r="C5750" t="str">
            <v>m³</v>
          </cell>
          <cell r="D5750" t="str">
            <v>DNIT 121/2009-ES</v>
          </cell>
        </row>
        <row r="5751">
          <cell r="A5751">
            <v>6106213</v>
          </cell>
          <cell r="B5751" t="str">
            <v>Base alargada de tubulão a ar comprimido em material de 3ª categoria na profundidade 10 a 20 m - inclusive concretagem</v>
          </cell>
          <cell r="C5751" t="str">
            <v>m³</v>
          </cell>
          <cell r="D5751" t="str">
            <v>DNIT 121/2009-ES</v>
          </cell>
        </row>
        <row r="5752">
          <cell r="A5752">
            <v>6106214</v>
          </cell>
          <cell r="B5752" t="str">
            <v>Base alargada de tubulão a ar comprimido em material de 3ª categoria na profundidade 20 a 30 m - inclusive concretagem</v>
          </cell>
          <cell r="C5752" t="str">
            <v>m³</v>
          </cell>
          <cell r="D5752" t="str">
            <v>DNIT 121/2009-ES</v>
          </cell>
        </row>
        <row r="5753">
          <cell r="A5753">
            <v>6106218</v>
          </cell>
          <cell r="B5753" t="str">
            <v>Colocação e retirada de campânula de ar comprimido em tubulão com apoio de guindaste</v>
          </cell>
          <cell r="C5753" t="str">
            <v>un</v>
          </cell>
          <cell r="D5753" t="str">
            <v>DNIT 121/2009-ES</v>
          </cell>
        </row>
        <row r="5754">
          <cell r="A5754">
            <v>6106220</v>
          </cell>
          <cell r="B5754" t="str">
            <v>Armação de fuste de tubulão em aço CA-50 com apoio de guindaste - fornecimento, preparo e colocação</v>
          </cell>
          <cell r="C5754" t="str">
            <v>kg</v>
          </cell>
          <cell r="D5754" t="str">
            <v>DNIT 121/2009-ES</v>
          </cell>
        </row>
        <row r="5755">
          <cell r="A5755">
            <v>6106221</v>
          </cell>
          <cell r="B5755" t="str">
            <v>Escavação manual de fuste de tubulão a céu aberto na profundidade de até 10 m em material de 1ª categoria</v>
          </cell>
          <cell r="C5755" t="str">
            <v>m³</v>
          </cell>
          <cell r="D5755" t="str">
            <v>DNIT 121/2009-ES</v>
          </cell>
        </row>
        <row r="5756">
          <cell r="A5756">
            <v>6106222</v>
          </cell>
          <cell r="B5756" t="str">
            <v>Escavação manual de fuste de tubulão a céu aberto na profundidade de 10 a 20 m em material de 1ª categoria</v>
          </cell>
          <cell r="C5756" t="str">
            <v>m³</v>
          </cell>
          <cell r="D5756" t="str">
            <v>DNIT 121/2009-ES</v>
          </cell>
        </row>
        <row r="5757">
          <cell r="A5757">
            <v>6106223</v>
          </cell>
          <cell r="B5757" t="str">
            <v>Escavação manual de fuste de tubulão a céu aberto na profundidade de 20 a 30 m em material de 1ª categoria</v>
          </cell>
          <cell r="C5757" t="str">
            <v>m³</v>
          </cell>
          <cell r="D5757" t="str">
            <v>DNIT 121/2009-ES</v>
          </cell>
        </row>
        <row r="5758">
          <cell r="A5758">
            <v>6106224</v>
          </cell>
          <cell r="B5758" t="str">
            <v>Escavação manual de fuste de tubulão a céu aberto na profundidade de até 10 m em material de 2ª categoria</v>
          </cell>
          <cell r="C5758" t="str">
            <v>m³</v>
          </cell>
          <cell r="D5758" t="str">
            <v>DNIT 121/2009-ES</v>
          </cell>
        </row>
        <row r="5759">
          <cell r="A5759">
            <v>6106225</v>
          </cell>
          <cell r="B5759" t="str">
            <v>Escavação manual de fuste de tubulão a céu aberto na profundidade de 10 a 20 m em material de 2ª categoria</v>
          </cell>
          <cell r="C5759" t="str">
            <v>m³</v>
          </cell>
          <cell r="D5759" t="str">
            <v>DNIT 121/2009-ES</v>
          </cell>
        </row>
        <row r="5760">
          <cell r="A5760">
            <v>6106226</v>
          </cell>
          <cell r="B5760" t="str">
            <v>Escavação manual de fuste de tubulão a céu aberto na profundidade de 20 a 30 m em material de 2ª categoria</v>
          </cell>
          <cell r="C5760" t="str">
            <v>m³</v>
          </cell>
          <cell r="D5760" t="str">
            <v>DNIT 121/2009-ES</v>
          </cell>
        </row>
        <row r="5761">
          <cell r="A5761">
            <v>6106228</v>
          </cell>
          <cell r="B5761" t="str">
            <v>Escavação manual de fuste de tubulão a céu aberto na profundidade de até 10 m em material de 3ª categoria</v>
          </cell>
          <cell r="C5761" t="str">
            <v>m³</v>
          </cell>
          <cell r="D5761" t="str">
            <v>DNIT 121/2009-ES</v>
          </cell>
        </row>
        <row r="5762">
          <cell r="A5762">
            <v>6106229</v>
          </cell>
          <cell r="B5762" t="str">
            <v>Escavação manual de fuste de tubulão a céu aberto na profundidade de 10 a 20 m em material de 3ª categoria</v>
          </cell>
          <cell r="C5762" t="str">
            <v>m³</v>
          </cell>
          <cell r="D5762" t="str">
            <v>DNIT 121/2009-ES</v>
          </cell>
        </row>
        <row r="5763">
          <cell r="A5763">
            <v>6106314</v>
          </cell>
          <cell r="B5763" t="str">
            <v>Escavação manual de fuste de tubulão a céu aberto na profundidade de 20 a 30 m em material de 3ª categoria</v>
          </cell>
          <cell r="C5763" t="str">
            <v>m³</v>
          </cell>
          <cell r="D5763" t="str">
            <v>DNIT 121/2009-ES</v>
          </cell>
        </row>
        <row r="5764">
          <cell r="A5764">
            <v>6106315</v>
          </cell>
          <cell r="B5764" t="str">
            <v>Escavação manual de fuste de tubulão a ar comprimido na profundidade de 10 m em material de 1ª categoria</v>
          </cell>
          <cell r="C5764" t="str">
            <v>m³</v>
          </cell>
          <cell r="D5764" t="str">
            <v>DNIT 121/2009-ES</v>
          </cell>
        </row>
        <row r="5765">
          <cell r="A5765">
            <v>6106316</v>
          </cell>
          <cell r="B5765" t="str">
            <v>Escavação manual de fuste de tubulão a ar comprimido na profundidade de 10 a 20 m em material de 1ª categoria</v>
          </cell>
          <cell r="C5765" t="str">
            <v>m³</v>
          </cell>
          <cell r="D5765" t="str">
            <v>DNIT 121/2009-ES</v>
          </cell>
        </row>
        <row r="5766">
          <cell r="A5766">
            <v>6106317</v>
          </cell>
          <cell r="B5766" t="str">
            <v>Escavação manual de fuste de tubulão a ar comprimido na profundidade de 20 a 30 m em material de 1ª categoria</v>
          </cell>
          <cell r="C5766" t="str">
            <v>m³</v>
          </cell>
          <cell r="D5766" t="str">
            <v>DNIT 121/2009-ES</v>
          </cell>
        </row>
        <row r="5767">
          <cell r="A5767">
            <v>6106318</v>
          </cell>
          <cell r="B5767" t="str">
            <v>Escavação manual de fuste de tubulão a ar comprimido na profundidade de até 10 m em material de 2ª categoria</v>
          </cell>
          <cell r="C5767" t="str">
            <v>m³</v>
          </cell>
          <cell r="D5767" t="str">
            <v>DNIT 121/2009-ES</v>
          </cell>
        </row>
        <row r="5768">
          <cell r="A5768">
            <v>6106319</v>
          </cell>
          <cell r="B5768" t="str">
            <v>Escavação manual de fuste de tubulão a ar comprimido na profundidade de 10 a 20 m em material de 2ª categoria</v>
          </cell>
          <cell r="C5768" t="str">
            <v>m³</v>
          </cell>
          <cell r="D5768" t="str">
            <v>DNIT 121/2009-ES</v>
          </cell>
        </row>
        <row r="5769">
          <cell r="A5769">
            <v>6106320</v>
          </cell>
          <cell r="B5769" t="str">
            <v>Escavação manual de fuste de tubulão a ar comprimido na profundidade de 20 a 30 m em material de 2ª categoria</v>
          </cell>
          <cell r="C5769" t="str">
            <v>m³</v>
          </cell>
          <cell r="D5769" t="str">
            <v>DNIT 121/2009-ES</v>
          </cell>
        </row>
        <row r="5770">
          <cell r="A5770">
            <v>6106321</v>
          </cell>
          <cell r="B5770" t="str">
            <v>Escavação manual de fuste de tubulão a ar comprimido na profundidade de até 10 m em material de 3ª categoria</v>
          </cell>
          <cell r="C5770" t="str">
            <v>m³</v>
          </cell>
          <cell r="D5770" t="str">
            <v>DNIT 121/2009-ES</v>
          </cell>
        </row>
        <row r="5771">
          <cell r="A5771">
            <v>6106322</v>
          </cell>
          <cell r="B5771" t="str">
            <v>Escavação manual de fuste de tubulão a ar comprimido na profundidade de 10 a 20 m em material de 3ª categoria</v>
          </cell>
          <cell r="C5771" t="str">
            <v>m³</v>
          </cell>
          <cell r="D5771" t="str">
            <v>DNIT 121/2009-ES</v>
          </cell>
        </row>
        <row r="5772">
          <cell r="A5772">
            <v>6106323</v>
          </cell>
          <cell r="B5772" t="str">
            <v>Escavação manual de fuste de tubulão a ar comprimido na profundidade de 20 a 30 m em material de 3ª categoria</v>
          </cell>
          <cell r="C5772" t="str">
            <v>m³</v>
          </cell>
          <cell r="D5772" t="str">
            <v>DNIT 121/2009-ES</v>
          </cell>
        </row>
        <row r="5773">
          <cell r="A5773">
            <v>6106324</v>
          </cell>
          <cell r="B5773" t="str">
            <v>Escavação mecânica de fuste de tubulão em 1ª categoria - com Hammer Grab</v>
          </cell>
          <cell r="C5773" t="str">
            <v>m³</v>
          </cell>
          <cell r="D5773" t="str">
            <v>DNIT 121/2009-ES</v>
          </cell>
        </row>
        <row r="5774">
          <cell r="A5774">
            <v>6106325</v>
          </cell>
          <cell r="B5774" t="str">
            <v>Escavação mecânica de fuste de tubulão em 1ª categoria - com trado com bits</v>
          </cell>
          <cell r="C5774" t="str">
            <v>m³</v>
          </cell>
          <cell r="D5774" t="str">
            <v>DNIT 121/2009-ES</v>
          </cell>
        </row>
        <row r="5775">
          <cell r="A5775">
            <v>6106326</v>
          </cell>
          <cell r="B5775" t="str">
            <v>Escavação mecânica de fuste de tubulão em 1ª categoria - com caçamba com bits</v>
          </cell>
          <cell r="C5775" t="str">
            <v>m³</v>
          </cell>
          <cell r="D5775" t="str">
            <v>DNIT 121/2009-ES</v>
          </cell>
        </row>
        <row r="5776">
          <cell r="A5776">
            <v>6106327</v>
          </cell>
          <cell r="B5776" t="str">
            <v>Escavação mecânica de fuste de tubulão em 2ª categoria - com trado com bits reforçado</v>
          </cell>
          <cell r="C5776" t="str">
            <v>m³</v>
          </cell>
          <cell r="D5776" t="str">
            <v>DNIT 121/2009-ES</v>
          </cell>
        </row>
        <row r="5777">
          <cell r="A5777">
            <v>6106328</v>
          </cell>
          <cell r="B5777" t="str">
            <v>Escavação mecânica de fuste de tubulão em 2ª categoria - com caçamba com bits reforçado</v>
          </cell>
          <cell r="C5777" t="str">
            <v>m³</v>
          </cell>
          <cell r="D5777" t="str">
            <v>DNIT 121/2009-ES</v>
          </cell>
        </row>
        <row r="5778">
          <cell r="A5778">
            <v>6106329</v>
          </cell>
          <cell r="B5778" t="str">
            <v>Escavação mecânica de fuste de tubulão em 3ª categoria - com trado com bits para rocha</v>
          </cell>
          <cell r="C5778" t="str">
            <v>m³</v>
          </cell>
          <cell r="D5778" t="str">
            <v>DNIT 121/2009-ES</v>
          </cell>
        </row>
        <row r="5779">
          <cell r="A5779">
            <v>6106330</v>
          </cell>
          <cell r="B5779" t="str">
            <v>Escavação mecânica de fuste de tubulão em 3ª categoria - com caçamba com bits para rocha</v>
          </cell>
          <cell r="C5779" t="str">
            <v>m³</v>
          </cell>
          <cell r="D5779" t="str">
            <v>DNIT 121/2009-ES</v>
          </cell>
        </row>
        <row r="5780">
          <cell r="A5780">
            <v>6106331</v>
          </cell>
          <cell r="B5780" t="str">
            <v>Base alargada de tubulão a céu aberto em material de 3ª categoria a frio na profundidade até 10 m - inclusive concretagem</v>
          </cell>
          <cell r="C5780" t="str">
            <v>m³</v>
          </cell>
          <cell r="D5780" t="str">
            <v>DNIT 121/2009-ES</v>
          </cell>
        </row>
        <row r="5781">
          <cell r="A5781">
            <v>6106332</v>
          </cell>
          <cell r="B5781" t="str">
            <v>Base alargada de tubulão a céu aberto em material de 3ª categoria a frio na profundidade de 10 a 20 m - inclusive concretagem</v>
          </cell>
          <cell r="C5781" t="str">
            <v>m³</v>
          </cell>
          <cell r="D5781" t="str">
            <v>DNIT 121/2009-ES</v>
          </cell>
        </row>
        <row r="5782">
          <cell r="A5782">
            <v>6106333</v>
          </cell>
          <cell r="B5782" t="str">
            <v>Base alargada de tubulão a céu aberto em material de 3ª categoria a frio na profundidade de 20 a 30 m - inclusive concretagem</v>
          </cell>
          <cell r="C5782" t="str">
            <v>m³</v>
          </cell>
          <cell r="D5782" t="str">
            <v>DNIT 121/2009-ES</v>
          </cell>
        </row>
        <row r="5783">
          <cell r="A5783">
            <v>6106337</v>
          </cell>
          <cell r="B5783" t="str">
            <v>Base alargada de tubulão a ar comprimido em material de 3ª categoria a frio na profundidade até 10 m - inclusive concretagem</v>
          </cell>
          <cell r="C5783" t="str">
            <v>m³</v>
          </cell>
          <cell r="D5783" t="str">
            <v>DNIT 121/2009-ES</v>
          </cell>
        </row>
        <row r="5784">
          <cell r="A5784">
            <v>6106338</v>
          </cell>
          <cell r="B5784" t="str">
            <v>Base alargada de tubulão a ar comprimido em material de 3ª categoria a frio na profundidade 10 a 20 m - inclusive concretagem</v>
          </cell>
          <cell r="C5784" t="str">
            <v>m³</v>
          </cell>
          <cell r="D5784" t="str">
            <v>DNIT 121/2009-ES</v>
          </cell>
        </row>
        <row r="5785">
          <cell r="A5785">
            <v>6106339</v>
          </cell>
          <cell r="B5785" t="str">
            <v>Base alargada de tubulão a ar comprimido em material de 3ª categoria a frio na profundidade 20 a 30 m - inclusive concretagem</v>
          </cell>
          <cell r="C5785" t="str">
            <v>m³</v>
          </cell>
          <cell r="D5785" t="str">
            <v>DNIT 121/2009-ES</v>
          </cell>
        </row>
        <row r="5786">
          <cell r="A5786">
            <v>6205791</v>
          </cell>
          <cell r="B5786" t="str">
            <v>Enfilagem em coluna de CCPH D = 40 cm em túneis classe V/VI</v>
          </cell>
          <cell r="C5786" t="str">
            <v>m</v>
          </cell>
          <cell r="D5786"/>
        </row>
        <row r="5787">
          <cell r="A5787">
            <v>6205792</v>
          </cell>
          <cell r="B5787" t="str">
            <v>Enfilagem em coluna de CCPH D = 50 cm em túneis classe V/VI</v>
          </cell>
          <cell r="C5787" t="str">
            <v>m</v>
          </cell>
          <cell r="D5787"/>
        </row>
        <row r="5788">
          <cell r="A5788">
            <v>6205793</v>
          </cell>
          <cell r="B5788" t="str">
            <v>Enfilagem em coluna de CCPH D = 60 cm em túneis classe V/VI</v>
          </cell>
          <cell r="C5788" t="str">
            <v>m</v>
          </cell>
          <cell r="D5788"/>
        </row>
        <row r="5789">
          <cell r="A5789">
            <v>6205794</v>
          </cell>
          <cell r="B5789" t="str">
            <v>Coluna de jet grouting vertical D = 80 cm em solo - perfuração e injeção</v>
          </cell>
          <cell r="C5789" t="str">
            <v>m</v>
          </cell>
          <cell r="D5789"/>
        </row>
        <row r="5790">
          <cell r="A5790">
            <v>6205795</v>
          </cell>
          <cell r="B5790" t="str">
            <v>Coluna de jet grouting vertical D = 90 cm em solo - perfuração e injeção</v>
          </cell>
          <cell r="C5790" t="str">
            <v>m</v>
          </cell>
          <cell r="D5790"/>
        </row>
        <row r="5791">
          <cell r="A5791">
            <v>6205796</v>
          </cell>
          <cell r="B5791" t="str">
            <v>Coluna de jet grouting vertical D = 100 cm em solo - perfuração e injeção</v>
          </cell>
          <cell r="C5791" t="str">
            <v>m</v>
          </cell>
          <cell r="D5791"/>
        </row>
        <row r="5792">
          <cell r="A5792">
            <v>6205797</v>
          </cell>
          <cell r="B5792" t="str">
            <v>Cambotas metálicas treliçadas - confecção e instalação</v>
          </cell>
          <cell r="C5792" t="str">
            <v>kg</v>
          </cell>
          <cell r="D5792"/>
        </row>
        <row r="5793">
          <cell r="A5793">
            <v>6205801</v>
          </cell>
          <cell r="B5793" t="str">
            <v>Pregagem da frente em tubo de PVC D = 50 mm com perfuração em D = 100 mm e injeção de argamassa de cimento e areia 1:2 - exceto perfuração</v>
          </cell>
          <cell r="C5793" t="str">
            <v>m</v>
          </cell>
          <cell r="D5793"/>
        </row>
        <row r="5794">
          <cell r="A5794">
            <v>6208126</v>
          </cell>
          <cell r="B5794" t="str">
            <v>Armação de tela de aço eletrosoldada em túneis com auxílio de plataforma pantográfica - confecção e instalação</v>
          </cell>
          <cell r="C5794" t="str">
            <v>kg</v>
          </cell>
          <cell r="D5794"/>
        </row>
        <row r="5795">
          <cell r="A5795">
            <v>6219406</v>
          </cell>
          <cell r="B5795" t="str">
            <v>Escavação subterrânea e carregamento do material da calota em túnel classe I - DMT de 0 a 200 m - seção de 60 a 90 m²</v>
          </cell>
          <cell r="C5795" t="str">
            <v>m³</v>
          </cell>
          <cell r="D5795"/>
        </row>
        <row r="5796">
          <cell r="A5796">
            <v>6219407</v>
          </cell>
          <cell r="B5796" t="str">
            <v>Escavação subterrânea e carregamento do material da calota em túnel classe II - DMT de 0 a 200 m - seção de 60 a 90 m²</v>
          </cell>
          <cell r="C5796" t="str">
            <v>m³</v>
          </cell>
          <cell r="D5796"/>
        </row>
        <row r="5797">
          <cell r="A5797">
            <v>6219408</v>
          </cell>
          <cell r="B5797" t="str">
            <v>Escavação subterrânea e carregamento do material da calota em túnel classe III - DMT de 0 a 200 m - seção de 60 a 90 m²</v>
          </cell>
          <cell r="C5797" t="str">
            <v>m³</v>
          </cell>
          <cell r="D5797"/>
        </row>
        <row r="5798">
          <cell r="A5798">
            <v>6219409</v>
          </cell>
          <cell r="B5798" t="str">
            <v>Escavação subterrânea e carregamento do material da calota em túnel classe IV - DMT de 0 a 200 m - seção de 60 a 90 m²</v>
          </cell>
          <cell r="C5798" t="str">
            <v>m³</v>
          </cell>
          <cell r="D5798"/>
        </row>
        <row r="5799">
          <cell r="A5799">
            <v>6219410</v>
          </cell>
          <cell r="B5799" t="str">
            <v>Escavação subterrânea e carregamento em túnel classe V - DMT de 0 a 200 m - seção de 60 a 90 m²</v>
          </cell>
          <cell r="C5799" t="str">
            <v>m³</v>
          </cell>
          <cell r="D5799"/>
        </row>
        <row r="5800">
          <cell r="A5800">
            <v>6219411</v>
          </cell>
          <cell r="B5800" t="str">
            <v>Escavação subterrânea e carregamento em túnel classe VI - DMT de 0 a 200 m - seção de 60 a 90 m²</v>
          </cell>
          <cell r="C5800" t="str">
            <v>m³</v>
          </cell>
          <cell r="D5800"/>
        </row>
        <row r="5801">
          <cell r="A5801">
            <v>6219412</v>
          </cell>
          <cell r="B5801" t="str">
            <v>Escavação subterrânea e carregamento do material da calota em túnel classe I - DMT de 0 a 200 m - seção de 40 a 60 m²</v>
          </cell>
          <cell r="C5801" t="str">
            <v>m³</v>
          </cell>
          <cell r="D5801"/>
        </row>
        <row r="5802">
          <cell r="A5802">
            <v>6219413</v>
          </cell>
          <cell r="B5802" t="str">
            <v>Escavação subterrânea e carregamento do material da calota em túnel classe II - DMT de 0 a 200 m - seção de 40 a 60 m²</v>
          </cell>
          <cell r="C5802" t="str">
            <v>m³</v>
          </cell>
          <cell r="D5802"/>
        </row>
        <row r="5803">
          <cell r="A5803">
            <v>6219414</v>
          </cell>
          <cell r="B5803" t="str">
            <v>Escavação subterrânea e carregamento do material da calota em túnel classe III - DMT de 0 a 200 m - seção de 40 a 60 m²</v>
          </cell>
          <cell r="C5803" t="str">
            <v>m³</v>
          </cell>
          <cell r="D5803"/>
        </row>
        <row r="5804">
          <cell r="A5804">
            <v>6219415</v>
          </cell>
          <cell r="B5804" t="str">
            <v>Escavação subterrânea e carregamento do material da calota em túnel classe IV - DMT de 0 a 200 m - seção de 40 a 60 m²</v>
          </cell>
          <cell r="C5804" t="str">
            <v>m³</v>
          </cell>
          <cell r="D5804"/>
        </row>
        <row r="5805">
          <cell r="A5805">
            <v>6219416</v>
          </cell>
          <cell r="B5805" t="str">
            <v>Escavação subterrânea e carregamento em túnel classe V - DMT de 0 a 200 m - seção de 40 a 60 m²</v>
          </cell>
          <cell r="C5805" t="str">
            <v>m³</v>
          </cell>
          <cell r="D5805"/>
        </row>
        <row r="5806">
          <cell r="A5806">
            <v>6219417</v>
          </cell>
          <cell r="B5806" t="str">
            <v>Escavação subterrânea e carregamento em túnel classe VI - DMT de 0 a 200 m - seção de 40 a 60 m²</v>
          </cell>
          <cell r="C5806" t="str">
            <v>m³</v>
          </cell>
          <cell r="D5806"/>
        </row>
        <row r="5807">
          <cell r="A5807">
            <v>6219418</v>
          </cell>
          <cell r="B5807" t="str">
            <v>Escavação subterrânea e carregamento do material da calota em túnel classe I - DMT de 0 a 200 m - seção de 20 a 40 m²</v>
          </cell>
          <cell r="C5807" t="str">
            <v>m³</v>
          </cell>
          <cell r="D5807"/>
        </row>
        <row r="5808">
          <cell r="A5808">
            <v>6219419</v>
          </cell>
          <cell r="B5808" t="str">
            <v>Escavação subterrânea e carregamento do material da calota em túnel classe II - DMT de 0 a 200 m - seção de 20 a 40 m²</v>
          </cell>
          <cell r="C5808" t="str">
            <v>m³</v>
          </cell>
          <cell r="D5808"/>
        </row>
        <row r="5809">
          <cell r="A5809">
            <v>6219420</v>
          </cell>
          <cell r="B5809" t="str">
            <v>Escavação subterrânea e carregamento do material da calota em túnel classe III - DMT de 0 a 200 m - seção de 20 a 40 m²</v>
          </cell>
          <cell r="C5809" t="str">
            <v>m³</v>
          </cell>
          <cell r="D5809"/>
        </row>
        <row r="5810">
          <cell r="A5810">
            <v>6219421</v>
          </cell>
          <cell r="B5810" t="str">
            <v>Escavação subterrânea e carregamento do material da calota em túnel classe IV - DMT de 0 a 200 m - seção de 20 a 40 m²</v>
          </cell>
          <cell r="C5810" t="str">
            <v>m³</v>
          </cell>
          <cell r="D5810"/>
        </row>
        <row r="5811">
          <cell r="A5811">
            <v>6219422</v>
          </cell>
          <cell r="B5811" t="str">
            <v>Escavação subterrânea e carregamento em túnel classe V - DMT de 0 a 200 m - seção de 20 a 40 m²</v>
          </cell>
          <cell r="C5811" t="str">
            <v>m³</v>
          </cell>
          <cell r="D5811"/>
        </row>
        <row r="5812">
          <cell r="A5812">
            <v>6219423</v>
          </cell>
          <cell r="B5812" t="str">
            <v>Escavação subterrânea e carregamento em túnel classe VI - DMT de 0 a 200 m - seção de 20 a 40 m²</v>
          </cell>
          <cell r="C5812" t="str">
            <v>m³</v>
          </cell>
          <cell r="D5812"/>
        </row>
        <row r="5813">
          <cell r="A5813">
            <v>6219433</v>
          </cell>
          <cell r="B5813" t="str">
            <v>Pregagem da frente com vergalhão de fibra de vidro D = 25 mm com perfuração em D = 75 mm e injeção de calda de cimento - exceto perfuração</v>
          </cell>
          <cell r="C5813" t="str">
            <v>m</v>
          </cell>
          <cell r="D5813"/>
        </row>
        <row r="5814">
          <cell r="A5814">
            <v>6219451</v>
          </cell>
          <cell r="B5814" t="str">
            <v>Coluna de jet grouting vertical D = 110 cm em solo - perfuração e injeção</v>
          </cell>
          <cell r="C5814" t="str">
            <v>m</v>
          </cell>
          <cell r="D5814"/>
        </row>
        <row r="5815">
          <cell r="A5815">
            <v>6219452</v>
          </cell>
          <cell r="B5815" t="str">
            <v>Coluna de jet grouting vertical D = 120 cm em solo - perfuração e injeção</v>
          </cell>
          <cell r="C5815" t="str">
            <v>m</v>
          </cell>
          <cell r="D5815"/>
        </row>
        <row r="5816">
          <cell r="A5816">
            <v>6219500</v>
          </cell>
          <cell r="B5816" t="str">
            <v>Escavação subterrânea e carregamento do material da calota em túnel classe I - DMT de 0 a 200 m - seção acima de 90 m²</v>
          </cell>
          <cell r="C5816" t="str">
            <v>m³</v>
          </cell>
          <cell r="D5816"/>
        </row>
        <row r="5817">
          <cell r="A5817">
            <v>6219501</v>
          </cell>
          <cell r="B5817" t="str">
            <v>Escavação subterrânea e carregamento do material da calota em túnel classe II - DMT de 0 a 200 m - seção acima de 90 m²</v>
          </cell>
          <cell r="C5817" t="str">
            <v>m³</v>
          </cell>
          <cell r="D5817"/>
        </row>
        <row r="5818">
          <cell r="A5818">
            <v>6219502</v>
          </cell>
          <cell r="B5818" t="str">
            <v>Escavação subterrânea e carregamento do material da calota em túnel classe III - DMT de 0 a 200 m - seção acima de 90 m²</v>
          </cell>
          <cell r="C5818" t="str">
            <v>m³</v>
          </cell>
          <cell r="D5818"/>
        </row>
        <row r="5819">
          <cell r="A5819">
            <v>6219503</v>
          </cell>
          <cell r="B5819" t="str">
            <v>Escavação subterrânea e carregamento do material da calota em túnel classe IV - DMT de 0 a 200 m - seção acima de 90 m²</v>
          </cell>
          <cell r="C5819" t="str">
            <v>m³</v>
          </cell>
          <cell r="D5819"/>
        </row>
        <row r="5820">
          <cell r="A5820">
            <v>6219504</v>
          </cell>
          <cell r="B5820" t="str">
            <v>Escavação subterrânea e carregamento em túnel classe V - DMT de 0 a 200 m - seção acima de 90 m²</v>
          </cell>
          <cell r="C5820" t="str">
            <v>m³</v>
          </cell>
          <cell r="D5820"/>
        </row>
        <row r="5821">
          <cell r="A5821">
            <v>6219505</v>
          </cell>
          <cell r="B5821" t="str">
            <v>Escavação subterrânea e carregamento em túnel classe VI - DMT de 0 a 200 m - seção acima de 90 m²</v>
          </cell>
          <cell r="C5821" t="str">
            <v>m³</v>
          </cell>
          <cell r="D5821"/>
        </row>
        <row r="5822">
          <cell r="A5822">
            <v>6219506</v>
          </cell>
          <cell r="B5822" t="str">
            <v>Enfilagem tubular injetada sistema AT D = 76 mm em túnel classe VI</v>
          </cell>
          <cell r="C5822" t="str">
            <v>m</v>
          </cell>
          <cell r="D5822"/>
        </row>
        <row r="5823">
          <cell r="A5823">
            <v>6219507</v>
          </cell>
          <cell r="B5823" t="str">
            <v>Enfilagem tubular injetada sistema AT D = 76 mm em túnel classe V</v>
          </cell>
          <cell r="C5823" t="str">
            <v>m</v>
          </cell>
          <cell r="D5823"/>
        </row>
        <row r="5824">
          <cell r="A5824">
            <v>6219509</v>
          </cell>
          <cell r="B5824" t="str">
            <v>Enfilagem tubular injetada sistema Symmetrix D = 76 mm em túnel classe V</v>
          </cell>
          <cell r="C5824" t="str">
            <v>m</v>
          </cell>
          <cell r="D5824"/>
        </row>
        <row r="5825">
          <cell r="A5825">
            <v>6219510</v>
          </cell>
          <cell r="B5825" t="str">
            <v>Enfilagem tubular injetada sistema Symmetrix D = 76 mm em túnel classe VI</v>
          </cell>
          <cell r="C5825" t="str">
            <v>m</v>
          </cell>
          <cell r="D5825"/>
        </row>
        <row r="5826">
          <cell r="A5826">
            <v>6219512</v>
          </cell>
          <cell r="B5826" t="str">
            <v>Enfilagem tubular injetada em aço SCH 40 D = 65 mm em túnel classe VI</v>
          </cell>
          <cell r="C5826" t="str">
            <v>m</v>
          </cell>
          <cell r="D5826"/>
        </row>
        <row r="5827">
          <cell r="A5827">
            <v>6219513</v>
          </cell>
          <cell r="B5827" t="str">
            <v>Enfilagem tubular injetada em aço SCH 40 D = 50 mm em túnel classe V</v>
          </cell>
          <cell r="C5827" t="str">
            <v>m</v>
          </cell>
          <cell r="D5827"/>
        </row>
        <row r="5828">
          <cell r="A5828">
            <v>6219515</v>
          </cell>
          <cell r="B5828" t="str">
            <v>Enfilagem tubular injetada em aço SCH 40 D = 50 mm em túnel classe VI</v>
          </cell>
          <cell r="C5828" t="str">
            <v>m</v>
          </cell>
          <cell r="D5828"/>
        </row>
        <row r="5829">
          <cell r="A5829">
            <v>6219516</v>
          </cell>
          <cell r="B5829" t="str">
            <v>Enfilagem tubular injetada em aço SCH 40 D = 65 mm em túnel classe V</v>
          </cell>
          <cell r="C5829" t="str">
            <v>m</v>
          </cell>
          <cell r="D5829"/>
        </row>
        <row r="5830">
          <cell r="A5830">
            <v>6219518</v>
          </cell>
          <cell r="B5830" t="str">
            <v>Escavação subterrânea e carregamento do material do rebaixo em túnel classe I a IV - DMT de 0 a 200 m</v>
          </cell>
          <cell r="C5830" t="str">
            <v>m³</v>
          </cell>
          <cell r="D5830"/>
        </row>
        <row r="5831">
          <cell r="A5831">
            <v>6219520</v>
          </cell>
          <cell r="B5831" t="str">
            <v>Pré-fissuramento em túnel</v>
          </cell>
          <cell r="C5831" t="str">
            <v>m²</v>
          </cell>
          <cell r="D5831"/>
        </row>
        <row r="5832">
          <cell r="A5832">
            <v>6219521</v>
          </cell>
          <cell r="B5832" t="str">
            <v>Desmonte a frio e carga de rocha dura em túnel com cunha hidráulica - DMT de até 200 m</v>
          </cell>
          <cell r="C5832" t="str">
            <v>m³</v>
          </cell>
          <cell r="D5832"/>
        </row>
        <row r="5833">
          <cell r="A5833">
            <v>6219524</v>
          </cell>
          <cell r="B5833" t="str">
            <v>Prego guia para controle de espessura de concreto projetado D = 16 mm em túnel - fornecimento e instalação</v>
          </cell>
          <cell r="C5833" t="str">
            <v>un</v>
          </cell>
          <cell r="D5833"/>
        </row>
        <row r="5834">
          <cell r="A5834">
            <v>6219525</v>
          </cell>
          <cell r="B5834" t="str">
            <v>Dreno não filtrante em tubos de PVC D = 40 mm aplicado em paredes e tetos de túnel - fornecimento e instalação</v>
          </cell>
          <cell r="C5834" t="str">
            <v>m</v>
          </cell>
          <cell r="D5834"/>
        </row>
        <row r="5835">
          <cell r="A5835">
            <v>6219526</v>
          </cell>
          <cell r="B5835" t="str">
            <v>Dreno filtrante em tubos de PVC D = 40 mm aplicado em paredes e tetos de túnel - fornecimento e instalação</v>
          </cell>
          <cell r="C5835" t="str">
            <v>m</v>
          </cell>
          <cell r="D5835"/>
        </row>
        <row r="5836">
          <cell r="A5836">
            <v>6219527</v>
          </cell>
          <cell r="B5836" t="str">
            <v>Drenagem de túnel com manta drenante de malha de polietileno e geotêxtil numa face revestida com argamassa polimérica</v>
          </cell>
          <cell r="C5836" t="str">
            <v>m²</v>
          </cell>
          <cell r="D5836"/>
        </row>
        <row r="5837">
          <cell r="A5837">
            <v>6416029</v>
          </cell>
          <cell r="B5837" t="str">
            <v>Usinagem de solo brita (70% - 30%) com material de jazida e brita produzida em usina de 300 t/h</v>
          </cell>
          <cell r="C5837" t="str">
            <v>m³</v>
          </cell>
          <cell r="D5837" t="str">
            <v>DNIT 141/2010-ES</v>
          </cell>
        </row>
        <row r="5838">
          <cell r="A5838">
            <v>6416030</v>
          </cell>
          <cell r="B5838" t="str">
            <v>Usinagem de solo brita (70% - 30%) com material de jazida e brita comercial em usina de 300 t/h</v>
          </cell>
          <cell r="C5838" t="str">
            <v>m³</v>
          </cell>
          <cell r="D5838" t="str">
            <v>DNIT 141/2010-ES</v>
          </cell>
        </row>
        <row r="5839">
          <cell r="A5839">
            <v>6416039</v>
          </cell>
          <cell r="B5839" t="str">
            <v>Usinagem de brita graduada com brita produzida em usina de 300 t/h</v>
          </cell>
          <cell r="C5839" t="str">
            <v>m³</v>
          </cell>
          <cell r="D5839" t="str">
            <v>DNIT 141/2010-ES</v>
          </cell>
        </row>
        <row r="5840">
          <cell r="A5840">
            <v>6416040</v>
          </cell>
          <cell r="B5840" t="str">
            <v>Usinagem de brita graduada com brita comercial em usina de 300 t/h</v>
          </cell>
          <cell r="C5840" t="str">
            <v>m³</v>
          </cell>
          <cell r="D5840" t="str">
            <v>DNIT 141/2010-ES</v>
          </cell>
        </row>
        <row r="5841">
          <cell r="A5841">
            <v>6416041</v>
          </cell>
          <cell r="B5841" t="str">
            <v>Usinagem de brita graduada tratada com cimento e brita produzida em usina de 300 t/h</v>
          </cell>
          <cell r="C5841" t="str">
            <v>m³</v>
          </cell>
          <cell r="D5841" t="str">
            <v>DNIT 141/2010-ES</v>
          </cell>
        </row>
        <row r="5842">
          <cell r="A5842">
            <v>6416042</v>
          </cell>
          <cell r="B5842" t="str">
            <v>Usinagem de brita graduada tratada com cimento e brita comercial em usina de 300 t/h</v>
          </cell>
          <cell r="C5842" t="str">
            <v>m³</v>
          </cell>
          <cell r="D5842" t="str">
            <v>DNIT 141/2010-ES</v>
          </cell>
        </row>
        <row r="5843">
          <cell r="A5843">
            <v>6416047</v>
          </cell>
          <cell r="B5843" t="str">
            <v>Usinagem de solo melhorado com 4% de cimento com material de jazida em usina de 300 t/h</v>
          </cell>
          <cell r="C5843" t="str">
            <v>m³</v>
          </cell>
          <cell r="D5843" t="str">
            <v>DNIT 140/20110-ES, DNIT 142/2010-ES</v>
          </cell>
        </row>
        <row r="5844">
          <cell r="A5844">
            <v>6416056</v>
          </cell>
          <cell r="B5844" t="str">
            <v>Usinagem de solo cimento com 7% de cimento com material de jazida em usina de 300 t/h</v>
          </cell>
          <cell r="C5844" t="str">
            <v>m³</v>
          </cell>
          <cell r="D5844" t="str">
            <v>DNIT 143/20110-ES</v>
          </cell>
        </row>
        <row r="5845">
          <cell r="A5845">
            <v>6416073</v>
          </cell>
          <cell r="B5845" t="str">
            <v>Usinagem de pré-misturado a frio - faixa A - areia extraída e brita produzida</v>
          </cell>
          <cell r="C5845" t="str">
            <v>m³</v>
          </cell>
          <cell r="D5845" t="str">
            <v>DNIT 153/2010-ES</v>
          </cell>
        </row>
        <row r="5846">
          <cell r="A5846">
            <v>6416074</v>
          </cell>
          <cell r="B5846" t="str">
            <v>Usinagem de pré-misturado a frio - faixa A - areia e brita comerciais</v>
          </cell>
          <cell r="C5846" t="str">
            <v>m³</v>
          </cell>
          <cell r="D5846" t="str">
            <v>DNIT 153/2010-ES</v>
          </cell>
        </row>
        <row r="5847">
          <cell r="A5847">
            <v>6416075</v>
          </cell>
          <cell r="B5847" t="str">
            <v>Usinagem de areia-asfalto a quente - faixa A - areia extraída</v>
          </cell>
          <cell r="C5847" t="str">
            <v>t</v>
          </cell>
          <cell r="D5847" t="str">
            <v>DNIT 032/2005-ES</v>
          </cell>
        </row>
        <row r="5848">
          <cell r="A5848">
            <v>6416076</v>
          </cell>
          <cell r="B5848" t="str">
            <v>Usinagem de areia-asfalto a quente - faixa A - areia comercial</v>
          </cell>
          <cell r="C5848" t="str">
            <v>t</v>
          </cell>
          <cell r="D5848" t="str">
            <v>DNIT 032/2005-ES</v>
          </cell>
        </row>
        <row r="5849">
          <cell r="A5849">
            <v>6416077</v>
          </cell>
          <cell r="B5849" t="str">
            <v>Usinagem de concreto asfáltico - faixa C - areia extraída e brita produzida</v>
          </cell>
          <cell r="C5849" t="str">
            <v>t</v>
          </cell>
          <cell r="D5849" t="str">
            <v>DNIT 031/2006-ES</v>
          </cell>
        </row>
        <row r="5850">
          <cell r="A5850">
            <v>6416078</v>
          </cell>
          <cell r="B5850" t="str">
            <v>Usinagem de concreto asfáltico - faixa C - areia e brita comerciais</v>
          </cell>
          <cell r="C5850" t="str">
            <v>t</v>
          </cell>
          <cell r="D5850" t="str">
            <v>DNIT 031/2006-ES</v>
          </cell>
        </row>
        <row r="5851">
          <cell r="A5851">
            <v>6416079</v>
          </cell>
          <cell r="B5851" t="str">
            <v>Usinagem de concreto asfáltico - faixa A - areia extraída e brita produzida</v>
          </cell>
          <cell r="C5851" t="str">
            <v>t</v>
          </cell>
          <cell r="D5851" t="str">
            <v>DNIT 031/2006-ES</v>
          </cell>
        </row>
        <row r="5852">
          <cell r="A5852">
            <v>6416080</v>
          </cell>
          <cell r="B5852" t="str">
            <v>Usinagem de concreto asfáltico - faixa A - areia e brita comerciais</v>
          </cell>
          <cell r="C5852" t="str">
            <v>t</v>
          </cell>
          <cell r="D5852" t="str">
            <v>DNIT 031/2006-ES</v>
          </cell>
        </row>
        <row r="5853">
          <cell r="A5853">
            <v>6416081</v>
          </cell>
          <cell r="B5853" t="str">
            <v>Usinagem de pré-misturado a frio com asfalto polímero - faixa A - areia extraída e brita produzida</v>
          </cell>
          <cell r="C5853" t="str">
            <v>m³</v>
          </cell>
          <cell r="D5853" t="str">
            <v>DNER-ES 390/99</v>
          </cell>
        </row>
        <row r="5854">
          <cell r="A5854">
            <v>6416082</v>
          </cell>
          <cell r="B5854" t="str">
            <v>Usinagem de pré-misturado a frio com asfalto polímero - faixa A - areia e brita comerciais</v>
          </cell>
          <cell r="C5854" t="str">
            <v>m³</v>
          </cell>
          <cell r="D5854" t="str">
            <v>DNER-ES 390/99</v>
          </cell>
        </row>
        <row r="5855">
          <cell r="A5855">
            <v>6416083</v>
          </cell>
          <cell r="B5855" t="str">
            <v>Usinagem de areia-asfalto a quente com asfalto polímero - faixa A - areia extraída</v>
          </cell>
          <cell r="C5855" t="str">
            <v>t</v>
          </cell>
          <cell r="D5855" t="str">
            <v>DNER-ES 387/99</v>
          </cell>
        </row>
        <row r="5856">
          <cell r="A5856">
            <v>6416084</v>
          </cell>
          <cell r="B5856" t="str">
            <v>Usinagem de areia-asfalto a quente com asfalto polímero - faixa A - areia comercial</v>
          </cell>
          <cell r="C5856" t="str">
            <v>t</v>
          </cell>
          <cell r="D5856" t="str">
            <v>DNER-ES 387/99</v>
          </cell>
        </row>
        <row r="5857">
          <cell r="A5857">
            <v>6416085</v>
          </cell>
          <cell r="B5857" t="str">
            <v>Usinagem de pré-misturado a quente com asfalto polímero - faixa I - camada porosa de atrito - areia extraída e brita produzida</v>
          </cell>
          <cell r="C5857" t="str">
            <v>t</v>
          </cell>
          <cell r="D5857" t="str">
            <v>DNER-ES 386/99</v>
          </cell>
        </row>
        <row r="5858">
          <cell r="A5858">
            <v>6416086</v>
          </cell>
          <cell r="B5858" t="str">
            <v>Usinagem de pré-misturado a quente com asfalto polímero - faixa I - camada porosa de atrito - areia e brita comerciais</v>
          </cell>
          <cell r="C5858" t="str">
            <v>t</v>
          </cell>
          <cell r="D5858" t="str">
            <v>DNER-ES 386/99</v>
          </cell>
        </row>
        <row r="5859">
          <cell r="A5859">
            <v>6416087</v>
          </cell>
          <cell r="B5859" t="str">
            <v>Usinagem de concreto asfáltico com asfalto polímero - faixa A - areia extraída e brita produzida</v>
          </cell>
          <cell r="C5859" t="str">
            <v>t</v>
          </cell>
          <cell r="D5859" t="str">
            <v>DNER-ES 385/99</v>
          </cell>
        </row>
        <row r="5860">
          <cell r="A5860">
            <v>6416088</v>
          </cell>
          <cell r="B5860" t="str">
            <v>Usinagem de concreto asfáltico com asfalto polímero - faixa A - areia e brita comerciais</v>
          </cell>
          <cell r="C5860" t="str">
            <v>t</v>
          </cell>
          <cell r="D5860" t="str">
            <v>DNER-ES 385/99</v>
          </cell>
        </row>
        <row r="5861">
          <cell r="A5861">
            <v>6416089</v>
          </cell>
          <cell r="B5861" t="str">
            <v>Usinagem para pavimento de concreto com formas deslizantes com - extraída e brita produzida</v>
          </cell>
          <cell r="C5861" t="str">
            <v>m³</v>
          </cell>
          <cell r="D5861" t="str">
            <v>DNIT 049/2013-ES</v>
          </cell>
        </row>
        <row r="5862">
          <cell r="A5862">
            <v>6416090</v>
          </cell>
          <cell r="B5862" t="str">
            <v>Usinagem para pavimento de concreto com formas deslizantes - areia e brita comerciais</v>
          </cell>
          <cell r="C5862" t="str">
            <v>m³</v>
          </cell>
          <cell r="D5862" t="str">
            <v>DNIT 049/2013-ES</v>
          </cell>
        </row>
        <row r="5863">
          <cell r="A5863">
            <v>6416091</v>
          </cell>
          <cell r="B5863" t="str">
            <v>Usinagem para sub-base de concreto compactado com rolo - brita produzida</v>
          </cell>
          <cell r="C5863" t="str">
            <v>m³</v>
          </cell>
          <cell r="D5863" t="str">
            <v>DNIT 056/2013-ES</v>
          </cell>
        </row>
        <row r="5864">
          <cell r="A5864">
            <v>6416092</v>
          </cell>
          <cell r="B5864" t="str">
            <v>Usinagem para sub-base de concreto compactado com rolo - brita comercial</v>
          </cell>
          <cell r="C5864" t="str">
            <v>m³</v>
          </cell>
          <cell r="D5864" t="str">
            <v>DNIT 056/2013-ES</v>
          </cell>
        </row>
        <row r="5865">
          <cell r="A5865">
            <v>6416093</v>
          </cell>
          <cell r="B5865" t="str">
            <v>Usinagem para pavimento de concreto compactado com rolo - brita produzida</v>
          </cell>
          <cell r="C5865" t="str">
            <v>m³</v>
          </cell>
          <cell r="D5865" t="str">
            <v>DNIT 059/2004-ES</v>
          </cell>
        </row>
        <row r="5866">
          <cell r="A5866">
            <v>6416094</v>
          </cell>
          <cell r="B5866" t="str">
            <v>Usinagem para pavimento de concreto compactado com rolo - brita comercial</v>
          </cell>
          <cell r="C5866" t="str">
            <v>m³</v>
          </cell>
          <cell r="D5866" t="str">
            <v>DNIT 059/2004-ES</v>
          </cell>
        </row>
        <row r="5867">
          <cell r="A5867">
            <v>6416097</v>
          </cell>
          <cell r="B5867" t="str">
            <v>Usinagem de concreto asfáltico para reciclagem em usina fixa com adição de material fresado e brita produzida</v>
          </cell>
          <cell r="C5867" t="str">
            <v>t</v>
          </cell>
          <cell r="D5867"/>
        </row>
        <row r="5868">
          <cell r="A5868">
            <v>6416098</v>
          </cell>
          <cell r="B5868" t="str">
            <v>Usinagem de concreto asfáltico para reciclagem em usina fixa com adição de material fresado e brita comercial</v>
          </cell>
          <cell r="C5868" t="str">
            <v>t</v>
          </cell>
          <cell r="D5868"/>
        </row>
        <row r="5869">
          <cell r="A5869">
            <v>6416143</v>
          </cell>
          <cell r="B5869" t="str">
            <v>Usinagem de concreto asfáltico - faixa B - areia e brita comerciais</v>
          </cell>
          <cell r="C5869" t="str">
            <v>t</v>
          </cell>
          <cell r="D5869" t="str">
            <v>DNIT 031/2006-ES</v>
          </cell>
        </row>
        <row r="5870">
          <cell r="A5870">
            <v>6416153</v>
          </cell>
          <cell r="B5870" t="str">
            <v>Usinagem de solo areia (70% - 30%) - material de jazida e areia extraída</v>
          </cell>
          <cell r="C5870" t="str">
            <v>m³</v>
          </cell>
          <cell r="D5870" t="str">
            <v>DNIT 139/2010-ES, DNIT 141/2010-ES</v>
          </cell>
        </row>
        <row r="5871">
          <cell r="A5871">
            <v>6416184</v>
          </cell>
          <cell r="B5871" t="str">
            <v>Usinagem de solo brita (70% - 30%) com 3% cimento - material de jazida e brita produzida</v>
          </cell>
          <cell r="C5871" t="str">
            <v>m³</v>
          </cell>
          <cell r="D5871" t="str">
            <v>DNIT 139/2010-ES, DNIT 141/2010-ES</v>
          </cell>
        </row>
        <row r="5872">
          <cell r="A5872">
            <v>6416185</v>
          </cell>
          <cell r="B5872" t="str">
            <v>Usinagem de solo brita (70% - 30%) com 3% cimento - material de jazida e brita comercial</v>
          </cell>
          <cell r="C5872" t="str">
            <v>m³</v>
          </cell>
          <cell r="D5872" t="str">
            <v>DNIT 139/2010-ES, DNIT 141/2010-ES</v>
          </cell>
        </row>
        <row r="5873">
          <cell r="A5873">
            <v>6416211</v>
          </cell>
          <cell r="B5873" t="str">
            <v>Usinagem de concreto asfáltico com borracha - faixa A - brita comercial</v>
          </cell>
          <cell r="C5873" t="str">
            <v>t</v>
          </cell>
          <cell r="D5873" t="str">
            <v>DNIT 112/2009-ES</v>
          </cell>
        </row>
        <row r="5874">
          <cell r="A5874">
            <v>6416212</v>
          </cell>
          <cell r="B5874" t="str">
            <v>Usinagem de concreto asfáltico com borracha - faixa B - brita comercial</v>
          </cell>
          <cell r="C5874" t="str">
            <v>t</v>
          </cell>
          <cell r="D5874" t="str">
            <v>DNIT 112/2009-ES</v>
          </cell>
        </row>
        <row r="5875">
          <cell r="A5875">
            <v>6416213</v>
          </cell>
          <cell r="B5875" t="str">
            <v>Usinagem de concreto asfáltico com borracha - faixa C - brita comercial</v>
          </cell>
          <cell r="C5875" t="str">
            <v>t</v>
          </cell>
          <cell r="D5875" t="str">
            <v>DNIT 112/2009-ES</v>
          </cell>
        </row>
        <row r="5876">
          <cell r="A5876">
            <v>6416214</v>
          </cell>
          <cell r="B5876" t="str">
            <v>Usinagem de concreto asfáltico com borracha - faixa "gap graded" - brita comercial</v>
          </cell>
          <cell r="C5876" t="str">
            <v>t</v>
          </cell>
          <cell r="D5876" t="str">
            <v>DNIT 112/2009-ES</v>
          </cell>
        </row>
        <row r="5877">
          <cell r="A5877">
            <v>6416215</v>
          </cell>
          <cell r="B5877" t="str">
            <v>Usinagem de concreto asfáltico com borracha - faixa A - brita produzida</v>
          </cell>
          <cell r="C5877" t="str">
            <v>t</v>
          </cell>
          <cell r="D5877" t="str">
            <v>DNIT 112/2009-ES</v>
          </cell>
        </row>
        <row r="5878">
          <cell r="A5878">
            <v>6416216</v>
          </cell>
          <cell r="B5878" t="str">
            <v>Usinagem de concreto asfáltico com borracha - faixa B - brita produzida</v>
          </cell>
          <cell r="C5878" t="str">
            <v>t</v>
          </cell>
          <cell r="D5878" t="str">
            <v>DNIT 112/2009-ES</v>
          </cell>
        </row>
        <row r="5879">
          <cell r="A5879">
            <v>6416217</v>
          </cell>
          <cell r="B5879" t="str">
            <v>Usinagem de concreto asfáltico com borracha - faixa C - brita produzida</v>
          </cell>
          <cell r="C5879" t="str">
            <v>t</v>
          </cell>
          <cell r="D5879" t="str">
            <v>DNIT 112/2009-ES</v>
          </cell>
        </row>
        <row r="5880">
          <cell r="A5880">
            <v>6416218</v>
          </cell>
          <cell r="B5880" t="str">
            <v>Usinagem de concreto asfáltico com borracha - faixa "gap graded" - brita produzida</v>
          </cell>
          <cell r="C5880" t="str">
            <v>t</v>
          </cell>
          <cell r="D5880" t="str">
            <v>DNIT 112/2009-ES</v>
          </cell>
        </row>
        <row r="5881">
          <cell r="A5881">
            <v>6416219</v>
          </cell>
          <cell r="B5881" t="str">
            <v>Usinagem de pré-misturado a frio - faixa B - areia extraída e brita produzida</v>
          </cell>
          <cell r="C5881" t="str">
            <v>m³</v>
          </cell>
          <cell r="D5881" t="str">
            <v>DNIT 153/2010-ES</v>
          </cell>
        </row>
        <row r="5882">
          <cell r="A5882">
            <v>6416220</v>
          </cell>
          <cell r="B5882" t="str">
            <v>Usinagem de pré-misturado a frio - faixa B - areia e brita comerciais</v>
          </cell>
          <cell r="C5882" t="str">
            <v>m³</v>
          </cell>
          <cell r="D5882" t="str">
            <v>DNIT 153/2010-ES</v>
          </cell>
        </row>
        <row r="5883">
          <cell r="A5883">
            <v>6416221</v>
          </cell>
          <cell r="B5883" t="str">
            <v>Usinagem de pré-misturado a frio - faixa C - areia extraída e brita produzida</v>
          </cell>
          <cell r="C5883" t="str">
            <v>m³</v>
          </cell>
          <cell r="D5883" t="str">
            <v>DNIT 153/2010-ES</v>
          </cell>
        </row>
        <row r="5884">
          <cell r="A5884">
            <v>6416222</v>
          </cell>
          <cell r="B5884" t="str">
            <v>Usinagem de pré-misturado a frio - faixa C - areia e brita comerciais</v>
          </cell>
          <cell r="C5884" t="str">
            <v>m³</v>
          </cell>
          <cell r="D5884" t="str">
            <v>DNIT 153/2010-ES</v>
          </cell>
        </row>
        <row r="5885">
          <cell r="A5885">
            <v>6416223</v>
          </cell>
          <cell r="B5885" t="str">
            <v>Usinagem de pré-misturado a frio - faixa D - areia extraída e brita produzida</v>
          </cell>
          <cell r="C5885" t="str">
            <v>m³</v>
          </cell>
          <cell r="D5885" t="str">
            <v>DNIT 153/2010-ES</v>
          </cell>
        </row>
        <row r="5886">
          <cell r="A5886">
            <v>6416224</v>
          </cell>
          <cell r="B5886" t="str">
            <v>Usinagem de pré-misturado a frio - faixa D - areia e brita comerciais</v>
          </cell>
          <cell r="C5886" t="str">
            <v>m³</v>
          </cell>
          <cell r="D5886" t="str">
            <v>DNIT 153/2010-ES</v>
          </cell>
        </row>
        <row r="5887">
          <cell r="A5887">
            <v>6416225</v>
          </cell>
          <cell r="B5887" t="str">
            <v>Usinagem de areia-asfalto a quente - faixa B - areia extraída</v>
          </cell>
          <cell r="C5887" t="str">
            <v>t</v>
          </cell>
          <cell r="D5887" t="str">
            <v>DNIT 032/2005-ES</v>
          </cell>
        </row>
        <row r="5888">
          <cell r="A5888">
            <v>6416226</v>
          </cell>
          <cell r="B5888" t="str">
            <v>Usinagem de areia-asfalto a quente - faixa B - areia comercial</v>
          </cell>
          <cell r="C5888" t="str">
            <v>t</v>
          </cell>
          <cell r="D5888" t="str">
            <v>DNIT 032/2005-ES</v>
          </cell>
        </row>
        <row r="5889">
          <cell r="A5889">
            <v>6416227</v>
          </cell>
          <cell r="B5889" t="str">
            <v>Usinagem de pré-misturado a frio com asfalto polímero - faixa B - areia extraída e brita produzida</v>
          </cell>
          <cell r="C5889" t="str">
            <v>m³</v>
          </cell>
          <cell r="D5889" t="str">
            <v>DNER-ES 390/99</v>
          </cell>
        </row>
        <row r="5890">
          <cell r="A5890">
            <v>6416228</v>
          </cell>
          <cell r="B5890" t="str">
            <v>Usinagem de pré-misturado a frio com asfalto polímero - faixa B - areia e brita comerciais</v>
          </cell>
          <cell r="C5890" t="str">
            <v>m³</v>
          </cell>
          <cell r="D5890" t="str">
            <v>DNER-ES 390/99</v>
          </cell>
        </row>
        <row r="5891">
          <cell r="A5891">
            <v>6416229</v>
          </cell>
          <cell r="B5891" t="str">
            <v>Usinagem de pré-misturado a frio com asfalto polímero - faixa C - areia extraída e brita produzida</v>
          </cell>
          <cell r="C5891" t="str">
            <v>m³</v>
          </cell>
          <cell r="D5891" t="str">
            <v>DNER-ES 390/99</v>
          </cell>
        </row>
        <row r="5892">
          <cell r="A5892">
            <v>6416230</v>
          </cell>
          <cell r="B5892" t="str">
            <v>Usinagem de pré-misturado a frio com asfalto polímero - faixa C - areia e brita comerciais</v>
          </cell>
          <cell r="C5892" t="str">
            <v>m³</v>
          </cell>
          <cell r="D5892" t="str">
            <v>DNER-ES 390/99</v>
          </cell>
        </row>
        <row r="5893">
          <cell r="A5893">
            <v>6416231</v>
          </cell>
          <cell r="B5893" t="str">
            <v>Usinagem de pré-misturado a frio com asfalto polímero - faixa D - areia extraída e brita produzida</v>
          </cell>
          <cell r="C5893" t="str">
            <v>m³</v>
          </cell>
          <cell r="D5893" t="str">
            <v>DNER-ES 390/99</v>
          </cell>
        </row>
        <row r="5894">
          <cell r="A5894">
            <v>6416232</v>
          </cell>
          <cell r="B5894" t="str">
            <v>Usinagem de pré-misturado a frio com asfalto polímero - faixa D - areia e brita comerciais</v>
          </cell>
          <cell r="C5894" t="str">
            <v>m³</v>
          </cell>
          <cell r="D5894" t="str">
            <v>DNER-ES 390/99</v>
          </cell>
        </row>
        <row r="5895">
          <cell r="A5895">
            <v>6416233</v>
          </cell>
          <cell r="B5895" t="str">
            <v>Usinagem de areia-asfalto a quente com asfalto polímero - faixa B - areia extraída</v>
          </cell>
          <cell r="C5895" t="str">
            <v>t</v>
          </cell>
          <cell r="D5895" t="str">
            <v>DNER-ES 387/99</v>
          </cell>
        </row>
        <row r="5896">
          <cell r="A5896">
            <v>6416234</v>
          </cell>
          <cell r="B5896" t="str">
            <v>Usinagem de areia-asfalto a quente com asfalto polímero - faixa B - areia comercial</v>
          </cell>
          <cell r="C5896" t="str">
            <v>t</v>
          </cell>
          <cell r="D5896" t="str">
            <v>DNER-ES 387/99</v>
          </cell>
        </row>
        <row r="5897">
          <cell r="A5897">
            <v>6416235</v>
          </cell>
          <cell r="B5897" t="str">
            <v>Usinagem de areia-asfalto a quente com asfalto polímero - faixa C - areia extraída</v>
          </cell>
          <cell r="C5897" t="str">
            <v>t</v>
          </cell>
          <cell r="D5897" t="str">
            <v>DNER-ES 387/99</v>
          </cell>
        </row>
        <row r="5898">
          <cell r="A5898">
            <v>6416236</v>
          </cell>
          <cell r="B5898" t="str">
            <v>Usinagem de areia-asfalto a quente com asfalto polímero - faixa C - areia comercial</v>
          </cell>
          <cell r="C5898" t="str">
            <v>t</v>
          </cell>
          <cell r="D5898" t="str">
            <v>DNER-ES 387/99</v>
          </cell>
        </row>
        <row r="5899">
          <cell r="A5899">
            <v>6416237</v>
          </cell>
          <cell r="B5899" t="str">
            <v>Usinagem de pré-misturado a quente com asfalto polímero - faixa II - camada porosa de atrito - areia extraída e brita produzida</v>
          </cell>
          <cell r="C5899" t="str">
            <v>t</v>
          </cell>
          <cell r="D5899" t="str">
            <v>DNER-ES 386/99</v>
          </cell>
        </row>
        <row r="5900">
          <cell r="A5900">
            <v>6416238</v>
          </cell>
          <cell r="B5900" t="str">
            <v>Usinagem de pré-misturado a quente com asfalto polímero - faixa II - camada porosa de atrito - areia e brita comerciais</v>
          </cell>
          <cell r="C5900" t="str">
            <v>t</v>
          </cell>
          <cell r="D5900" t="str">
            <v>DNER-ES 386/99</v>
          </cell>
        </row>
        <row r="5901">
          <cell r="A5901">
            <v>6416239</v>
          </cell>
          <cell r="B5901" t="str">
            <v>Usinagem de pré-misturado a quente com asfalto polímero - faixa III - camada porosa de atrito - areia extraída e brita produzida</v>
          </cell>
          <cell r="C5901" t="str">
            <v>t</v>
          </cell>
          <cell r="D5901" t="str">
            <v>DNER-ES 386/99</v>
          </cell>
        </row>
        <row r="5902">
          <cell r="A5902">
            <v>6416240</v>
          </cell>
          <cell r="B5902" t="str">
            <v>Usinagem de pré-misturado a quente com asfalto polímero - faixa III - camada porosa de atrito - areia e brita comerciais</v>
          </cell>
          <cell r="C5902" t="str">
            <v>t</v>
          </cell>
          <cell r="D5902" t="str">
            <v>DNER-ES 386/99</v>
          </cell>
        </row>
        <row r="5903">
          <cell r="A5903">
            <v>6416241</v>
          </cell>
          <cell r="B5903" t="str">
            <v>Usinagem de pré-misturado a quente com asfalto polímero - faixa IV - camada porosa de atrito - areia extraída e brita produzida</v>
          </cell>
          <cell r="C5903" t="str">
            <v>t</v>
          </cell>
          <cell r="D5903" t="str">
            <v>DNER-ES 386/99</v>
          </cell>
        </row>
        <row r="5904">
          <cell r="A5904">
            <v>6416242</v>
          </cell>
          <cell r="B5904" t="str">
            <v>Usinagem de pré-misturado a quente com asfalto polímero - faixa IV - camada porosa de atrito - areia e brita comerciais</v>
          </cell>
          <cell r="C5904" t="str">
            <v>t</v>
          </cell>
          <cell r="D5904" t="str">
            <v>DNER-ES 386/99</v>
          </cell>
        </row>
        <row r="5905">
          <cell r="A5905">
            <v>6416243</v>
          </cell>
          <cell r="B5905" t="str">
            <v>Usinagem de pré-misturado a quente com asfalto polímero - faixa V - camada porosa de atrito - areia extraída e brita produzida</v>
          </cell>
          <cell r="C5905" t="str">
            <v>t</v>
          </cell>
          <cell r="D5905" t="str">
            <v>DNER-ES 386/99</v>
          </cell>
        </row>
        <row r="5906">
          <cell r="A5906">
            <v>6416244</v>
          </cell>
          <cell r="B5906" t="str">
            <v>Usinagem de pré-misturado a quente com asfalto polímero - faixa V - camada porosa de atrito - areia e brita comerciais</v>
          </cell>
          <cell r="C5906" t="str">
            <v>t</v>
          </cell>
          <cell r="D5906" t="str">
            <v>DNER-ES 386/99</v>
          </cell>
        </row>
        <row r="5907">
          <cell r="A5907">
            <v>6416245</v>
          </cell>
          <cell r="B5907" t="str">
            <v>Usinagem de concreto asfáltico com asfalto polímero - faixa B - areia extraída e brita produzida</v>
          </cell>
          <cell r="C5907" t="str">
            <v>t</v>
          </cell>
          <cell r="D5907" t="str">
            <v>DNER-ES 385/99</v>
          </cell>
        </row>
        <row r="5908">
          <cell r="A5908">
            <v>6416246</v>
          </cell>
          <cell r="B5908" t="str">
            <v>Usinagem de concreto asfáltico com asfalto polímero - faixa B - areia e brita comerciais</v>
          </cell>
          <cell r="C5908" t="str">
            <v>t</v>
          </cell>
          <cell r="D5908" t="str">
            <v>DNER-ES 385/99</v>
          </cell>
        </row>
        <row r="5909">
          <cell r="A5909">
            <v>6416247</v>
          </cell>
          <cell r="B5909" t="str">
            <v>Usinagem de concreto asfáltico com asfalto polímero - faixa C - areia extraída e brita produzida</v>
          </cell>
          <cell r="C5909" t="str">
            <v>t</v>
          </cell>
          <cell r="D5909" t="str">
            <v>DNER-ES 385/99</v>
          </cell>
        </row>
        <row r="5910">
          <cell r="A5910">
            <v>6416248</v>
          </cell>
          <cell r="B5910" t="str">
            <v>Usinagem de concreto asfáltico com asfalto polímero - faixa C - areia e brita comerciais</v>
          </cell>
          <cell r="C5910" t="str">
            <v>t</v>
          </cell>
          <cell r="D5910" t="str">
            <v>DNER-ES 385/99</v>
          </cell>
        </row>
        <row r="5911">
          <cell r="A5911">
            <v>6416250</v>
          </cell>
          <cell r="B5911" t="str">
            <v>Usinagem de solo areia (70% - 30%) - material de jazida e areia comercial</v>
          </cell>
          <cell r="C5911" t="str">
            <v>m³</v>
          </cell>
          <cell r="D5911" t="str">
            <v>DNIT 139/2010-ES, DNIT 141/2010-ES</v>
          </cell>
        </row>
        <row r="5912">
          <cell r="A5912">
            <v>6416258</v>
          </cell>
          <cell r="B5912" t="str">
            <v>Usinagem de micro pré-misturado a quente com asfalto polímero - brita comecial</v>
          </cell>
          <cell r="C5912" t="str">
            <v>t</v>
          </cell>
          <cell r="D5912" t="str">
            <v>DNER-ES 388/99</v>
          </cell>
        </row>
        <row r="5913">
          <cell r="A5913">
            <v>6416259</v>
          </cell>
          <cell r="B5913" t="str">
            <v>Usinagem de micro pré-misturado a quente com asfalto polímero - brita produzida</v>
          </cell>
          <cell r="C5913" t="str">
            <v>t</v>
          </cell>
          <cell r="D5913" t="str">
            <v>DNER-ES 388/99</v>
          </cell>
        </row>
        <row r="5914">
          <cell r="A5914">
            <v>6416262</v>
          </cell>
          <cell r="B5914" t="str">
            <v>Usinagem de concreto asfáltico - faixa B - areia extraída e brita produzida</v>
          </cell>
          <cell r="C5914" t="str">
            <v>t</v>
          </cell>
          <cell r="D5914" t="str">
            <v>DNIT 031/2006-ES</v>
          </cell>
        </row>
        <row r="5915">
          <cell r="A5915">
            <v>6416278</v>
          </cell>
          <cell r="B5915" t="str">
            <v>Usinagem de solo escória de aciaria (50% - 50%) com material de jazida em usina de 300 t/h</v>
          </cell>
          <cell r="C5915" t="str">
            <v>m³</v>
          </cell>
          <cell r="D5915" t="str">
            <v>DNIT 114/2009-ES, DNIT 115/2009-ES</v>
          </cell>
        </row>
        <row r="5916">
          <cell r="A5916">
            <v>6416289</v>
          </cell>
          <cell r="B5916" t="str">
            <v>Usinagem a frio com espuma de asfalto de concreto asfáltico reciclado com adição de agregado comercial e cimento</v>
          </cell>
          <cell r="C5916" t="str">
            <v>m³</v>
          </cell>
          <cell r="D5916" t="str">
            <v>DNIT 166/2013-ES</v>
          </cell>
        </row>
        <row r="5917">
          <cell r="A5917">
            <v>6817750</v>
          </cell>
          <cell r="B5917" t="str">
            <v>Forma metálica para aduelas de bueiros celulares de concreto pré-moldados - utilização de 100 vezes</v>
          </cell>
          <cell r="C5917" t="str">
            <v>m²</v>
          </cell>
          <cell r="D5917"/>
        </row>
        <row r="5918">
          <cell r="A5918">
            <v>6817753</v>
          </cell>
          <cell r="B5918" t="str">
            <v>Confecção de BSCC - seção 1,5 x 1,5 m fechada - tipo I - areia e brita comerciais</v>
          </cell>
          <cell r="C5918" t="str">
            <v>m</v>
          </cell>
          <cell r="D5918" t="str">
            <v>DNIT 025/2004-ES</v>
          </cell>
        </row>
        <row r="5919">
          <cell r="A5919">
            <v>6817754</v>
          </cell>
          <cell r="B5919" t="str">
            <v>Confecção de BSCC - seção 1,5 x 1,5 m fechada - tipo I - areia extraída e brita produzida</v>
          </cell>
          <cell r="C5919" t="str">
            <v>m</v>
          </cell>
          <cell r="D5919" t="str">
            <v>DNIT 025/2004-ES</v>
          </cell>
        </row>
        <row r="5920">
          <cell r="A5920">
            <v>6817755</v>
          </cell>
          <cell r="B5920" t="str">
            <v>Confecção de BSCC - seção 1,5 x 1,5 m fechada - tipo II - areia e brita comerciais</v>
          </cell>
          <cell r="C5920" t="str">
            <v>m</v>
          </cell>
          <cell r="D5920" t="str">
            <v>DNIT 025/2004-ES</v>
          </cell>
        </row>
        <row r="5921">
          <cell r="A5921">
            <v>6817756</v>
          </cell>
          <cell r="B5921" t="str">
            <v>Confecção de BSCC - seção 1,5 x 1,5m fechada - tipo II - areia extraída e brita produzida</v>
          </cell>
          <cell r="C5921" t="str">
            <v>m</v>
          </cell>
          <cell r="D5921" t="str">
            <v>DNIT 025/2004-ES</v>
          </cell>
        </row>
        <row r="5922">
          <cell r="A5922">
            <v>6817757</v>
          </cell>
          <cell r="B5922" t="str">
            <v>Confecção de BSCC - seção 1,5 x 1,5 m fechada - tipo III - areia e brita comerciais</v>
          </cell>
          <cell r="C5922" t="str">
            <v>m</v>
          </cell>
          <cell r="D5922" t="str">
            <v>DNIT 025/2004-ES</v>
          </cell>
        </row>
        <row r="5923">
          <cell r="A5923">
            <v>6817758</v>
          </cell>
          <cell r="B5923" t="str">
            <v>Confecção de BSCC - seção 1,5 x 1,5 m fechada - tipo III - areia extraída e brita produzida</v>
          </cell>
          <cell r="C5923" t="str">
            <v>m</v>
          </cell>
          <cell r="D5923" t="str">
            <v>DNIT 025/2004-ES</v>
          </cell>
        </row>
        <row r="5924">
          <cell r="A5924">
            <v>6817759</v>
          </cell>
          <cell r="B5924" t="str">
            <v>Confecção de BSCC - seção 1,5 x 1,5 m fechada - tipo IV - areia e brita comerciais</v>
          </cell>
          <cell r="C5924" t="str">
            <v>m</v>
          </cell>
          <cell r="D5924" t="str">
            <v>DNIT 025/2004-ES</v>
          </cell>
        </row>
        <row r="5925">
          <cell r="A5925">
            <v>6817760</v>
          </cell>
          <cell r="B5925" t="str">
            <v>Confecção de BSCC - seção 1,5 x 1,5 m fechada - tipo IV - areia extraída e brita produzida</v>
          </cell>
          <cell r="C5925" t="str">
            <v>m</v>
          </cell>
          <cell r="D5925" t="str">
            <v>DNIT 025/2004-ES</v>
          </cell>
        </row>
        <row r="5926">
          <cell r="A5926">
            <v>6817761</v>
          </cell>
          <cell r="B5926" t="str">
            <v>Confecção de BSCC - seção 1,5 x 1,5 m fechada - tipo V - areia e brita comerciais</v>
          </cell>
          <cell r="C5926" t="str">
            <v>m</v>
          </cell>
          <cell r="D5926" t="str">
            <v>DNIT 025/2004-ES</v>
          </cell>
        </row>
        <row r="5927">
          <cell r="A5927">
            <v>6817762</v>
          </cell>
          <cell r="B5927" t="str">
            <v>Confecção de BSCC - seção 1,5 x 1,5 m fechada - tipo V - areia extraída e brita produzida</v>
          </cell>
          <cell r="C5927" t="str">
            <v>m</v>
          </cell>
          <cell r="D5927" t="str">
            <v>DNIT 025/2004-ES</v>
          </cell>
        </row>
        <row r="5928">
          <cell r="A5928">
            <v>6817763</v>
          </cell>
          <cell r="B5928" t="str">
            <v>Confecção de BSCC - seção 1,5 x 1,5 m fechada - tipo VI - areia e brita comerciais</v>
          </cell>
          <cell r="C5928" t="str">
            <v>m</v>
          </cell>
          <cell r="D5928" t="str">
            <v>DNIT 025/2004-ES</v>
          </cell>
        </row>
        <row r="5929">
          <cell r="A5929">
            <v>6817764</v>
          </cell>
          <cell r="B5929" t="str">
            <v>Confecção de BSCC - seção 1,5 x 1,5 m fechada - tipo VI - areia extraída e brita produzida</v>
          </cell>
          <cell r="C5929" t="str">
            <v>m</v>
          </cell>
          <cell r="D5929" t="str">
            <v>DNIT 025/2004-ES</v>
          </cell>
        </row>
        <row r="5930">
          <cell r="A5930">
            <v>6817765</v>
          </cell>
          <cell r="B5930" t="str">
            <v>Confecção de BSCC - seção 1,5 x 1,5 m fechada - tipo VII - areia e brita comerciais</v>
          </cell>
          <cell r="C5930" t="str">
            <v>m</v>
          </cell>
          <cell r="D5930" t="str">
            <v>DNIT 025/2004-ES</v>
          </cell>
        </row>
        <row r="5931">
          <cell r="A5931">
            <v>6817766</v>
          </cell>
          <cell r="B5931" t="str">
            <v>Confecção de BSCC - seção 1,5 x 1,5 m fechada - tipo VII - areia extraída e brita produzida</v>
          </cell>
          <cell r="C5931" t="str">
            <v>m</v>
          </cell>
          <cell r="D5931" t="str">
            <v>DNIT 025/2004-ES</v>
          </cell>
        </row>
        <row r="5932">
          <cell r="A5932">
            <v>6817767</v>
          </cell>
          <cell r="B5932" t="str">
            <v>Confecção de BSCC - seção 2,0 x 2,0 m fechada - tipo I - areia e brita comerciais</v>
          </cell>
          <cell r="C5932" t="str">
            <v>m</v>
          </cell>
          <cell r="D5932" t="str">
            <v>DNIT 025/2004-ES</v>
          </cell>
        </row>
        <row r="5933">
          <cell r="A5933">
            <v>6817768</v>
          </cell>
          <cell r="B5933" t="str">
            <v>Confecção de BSCC - seção 2,0 x 2,0 m fechada - tipo I - areia extraída e brita produzida</v>
          </cell>
          <cell r="C5933" t="str">
            <v>m</v>
          </cell>
          <cell r="D5933" t="str">
            <v>DNIT 025/2004-ES</v>
          </cell>
        </row>
        <row r="5934">
          <cell r="A5934">
            <v>6817769</v>
          </cell>
          <cell r="B5934" t="str">
            <v>Confecção de BSCC - seção 2,0 x 2,0 m fechada - tipo II - areia e brita comerciais</v>
          </cell>
          <cell r="C5934" t="str">
            <v>m</v>
          </cell>
          <cell r="D5934" t="str">
            <v>DNIT 025/2004-ES</v>
          </cell>
        </row>
        <row r="5935">
          <cell r="A5935">
            <v>6817770</v>
          </cell>
          <cell r="B5935" t="str">
            <v>Confecção de BSCC - seção 2,0 x 2,0 m fechada - tipo II - areia extraída e brita produzida</v>
          </cell>
          <cell r="C5935" t="str">
            <v>m</v>
          </cell>
          <cell r="D5935" t="str">
            <v>DNIT 025/2004-ES</v>
          </cell>
        </row>
        <row r="5936">
          <cell r="A5936">
            <v>6817771</v>
          </cell>
          <cell r="B5936" t="str">
            <v>Confecção de BSCC - seção 2,0 x 2,0 m fechada - tipo III - areia e brita comerciais</v>
          </cell>
          <cell r="C5936" t="str">
            <v>m</v>
          </cell>
          <cell r="D5936" t="str">
            <v>DNIT 025/2004-ES</v>
          </cell>
        </row>
        <row r="5937">
          <cell r="A5937">
            <v>6817772</v>
          </cell>
          <cell r="B5937" t="str">
            <v>Confecção de BSCC - seção 2,0 x 2,0 m fechada - tipo III - areia extraída e brita produzida</v>
          </cell>
          <cell r="C5937" t="str">
            <v>m</v>
          </cell>
          <cell r="D5937" t="str">
            <v>DNIT 025/2004-ES</v>
          </cell>
        </row>
        <row r="5938">
          <cell r="A5938">
            <v>6817773</v>
          </cell>
          <cell r="B5938" t="str">
            <v>Confecção de BSCC - seção 2,0 x 2,0 m fechada - tipo IV - areia e brita comerciais</v>
          </cell>
          <cell r="C5938" t="str">
            <v>m</v>
          </cell>
          <cell r="D5938" t="str">
            <v>DNIT 025/2004-ES</v>
          </cell>
        </row>
        <row r="5939">
          <cell r="A5939">
            <v>6817774</v>
          </cell>
          <cell r="B5939" t="str">
            <v>Confecção de BSCC - seção 2,0 x 2,0 m fechada - tipo IV - areia extraída e brita produzida</v>
          </cell>
          <cell r="C5939" t="str">
            <v>m</v>
          </cell>
          <cell r="D5939" t="str">
            <v>DNIT 025/2004-ES</v>
          </cell>
        </row>
        <row r="5940">
          <cell r="A5940">
            <v>6817775</v>
          </cell>
          <cell r="B5940" t="str">
            <v>Confecção de BSCC - seção 2,0 x 2,0 m fechada - tipo V - areia e brita comerciais</v>
          </cell>
          <cell r="C5940" t="str">
            <v>m</v>
          </cell>
          <cell r="D5940" t="str">
            <v>DNIT 025/2004-ES</v>
          </cell>
        </row>
        <row r="5941">
          <cell r="A5941">
            <v>6817776</v>
          </cell>
          <cell r="B5941" t="str">
            <v>Confecção de BSCC - seção 2,0 x 2,0 m fechada - tipo V - areia extraída e brita produzida</v>
          </cell>
          <cell r="C5941" t="str">
            <v>m</v>
          </cell>
          <cell r="D5941" t="str">
            <v>DNIT 025/2004-ES</v>
          </cell>
        </row>
        <row r="5942">
          <cell r="A5942">
            <v>6817777</v>
          </cell>
          <cell r="B5942" t="str">
            <v>Confecção de BSCC - seção 2,0 x 2,0 m fechada - tipo VI - areia e brita comerciais</v>
          </cell>
          <cell r="C5942" t="str">
            <v>m</v>
          </cell>
          <cell r="D5942" t="str">
            <v>DNIT 025/2004-ES</v>
          </cell>
        </row>
        <row r="5943">
          <cell r="A5943">
            <v>6817778</v>
          </cell>
          <cell r="B5943" t="str">
            <v>Confecção de BSCC - seção 2,0 x 2,0 m fechada - tipo VI - areia extraída e brita produzida</v>
          </cell>
          <cell r="C5943" t="str">
            <v>m</v>
          </cell>
          <cell r="D5943" t="str">
            <v>DNIT 025/2004-ES</v>
          </cell>
        </row>
        <row r="5944">
          <cell r="A5944">
            <v>6817779</v>
          </cell>
          <cell r="B5944" t="str">
            <v>Confecção de BSCC - seção 2,0 x 2,0 m fechada - tipo VII - areia e brita comerciais</v>
          </cell>
          <cell r="C5944" t="str">
            <v>m</v>
          </cell>
          <cell r="D5944" t="str">
            <v>DNIT 025/2004-ES</v>
          </cell>
        </row>
        <row r="5945">
          <cell r="A5945">
            <v>6817780</v>
          </cell>
          <cell r="B5945" t="str">
            <v>Confecção de BSCC - seção 2,0 x 2,0 m fechada - tipo VII - areia extraída e brita produzida</v>
          </cell>
          <cell r="C5945" t="str">
            <v>m</v>
          </cell>
          <cell r="D5945" t="str">
            <v>DNIT 025/2004-ES</v>
          </cell>
        </row>
        <row r="5946">
          <cell r="A5946">
            <v>6817781</v>
          </cell>
          <cell r="B5946" t="str">
            <v>Confecção de BSCC - seção 2,5 x 2,5 m fechada - tipo I - areia e brita comerciais</v>
          </cell>
          <cell r="C5946" t="str">
            <v>m</v>
          </cell>
          <cell r="D5946" t="str">
            <v>DNIT 025/2004-ES</v>
          </cell>
        </row>
        <row r="5947">
          <cell r="A5947">
            <v>6817782</v>
          </cell>
          <cell r="B5947" t="str">
            <v>Confecção de BSCC - seção 2,5 x 2,5 m fechada - tipo I - areia extraída e brita produzida</v>
          </cell>
          <cell r="C5947" t="str">
            <v>m</v>
          </cell>
          <cell r="D5947" t="str">
            <v>DNIT 025/2004-ES</v>
          </cell>
        </row>
        <row r="5948">
          <cell r="A5948">
            <v>6817783</v>
          </cell>
          <cell r="B5948" t="str">
            <v>Confecção de BSCC - seção 2,5 x 2,5 m fechada - tipo II - areia e brita comerciais</v>
          </cell>
          <cell r="C5948" t="str">
            <v>m</v>
          </cell>
          <cell r="D5948" t="str">
            <v>DNIT 025/2004-ES</v>
          </cell>
        </row>
        <row r="5949">
          <cell r="A5949">
            <v>6817784</v>
          </cell>
          <cell r="B5949" t="str">
            <v>Confecção de BSCC - seção 2,5 x 2,5 m fechada - tipo II - areia extraída e brita produzida</v>
          </cell>
          <cell r="C5949" t="str">
            <v>m</v>
          </cell>
          <cell r="D5949" t="str">
            <v>DNIT 025/2004-ES</v>
          </cell>
        </row>
        <row r="5950">
          <cell r="A5950">
            <v>6817785</v>
          </cell>
          <cell r="B5950" t="str">
            <v>Confecção de BSCC - seção 2,5 x 2,5 m fechada - tipo III - areia e brita comerciais</v>
          </cell>
          <cell r="C5950" t="str">
            <v>m</v>
          </cell>
          <cell r="D5950" t="str">
            <v>DNIT 025/2004-ES</v>
          </cell>
        </row>
        <row r="5951">
          <cell r="A5951">
            <v>6817786</v>
          </cell>
          <cell r="B5951" t="str">
            <v>Confecção de BSCC - seção 2,5 x 2,5 m fechada - tipo III - areia extraída e brita produzida</v>
          </cell>
          <cell r="C5951" t="str">
            <v>m</v>
          </cell>
          <cell r="D5951" t="str">
            <v>DNIT 025/2004-ES</v>
          </cell>
        </row>
        <row r="5952">
          <cell r="A5952">
            <v>6817787</v>
          </cell>
          <cell r="B5952" t="str">
            <v>Confecção de BSCC - seção 2,5 x 2,5 m fechada - tipo IV - areia e brita comerciais</v>
          </cell>
          <cell r="C5952" t="str">
            <v>m</v>
          </cell>
          <cell r="D5952" t="str">
            <v>DNIT 025/2004-ES</v>
          </cell>
        </row>
        <row r="5953">
          <cell r="A5953">
            <v>6817788</v>
          </cell>
          <cell r="B5953" t="str">
            <v>Confecção de BSCC - seção 2,5 x 2,5 m fechada - tipo IV - areia extraída e brita produzida</v>
          </cell>
          <cell r="C5953" t="str">
            <v>m</v>
          </cell>
          <cell r="D5953" t="str">
            <v>DNIT 025/2004-ES</v>
          </cell>
        </row>
        <row r="5954">
          <cell r="A5954">
            <v>6817789</v>
          </cell>
          <cell r="B5954" t="str">
            <v>Confecção de BSCC - seção 2,5 x 2,5 m fechada - tipo V - areia e brita comerciais</v>
          </cell>
          <cell r="C5954" t="str">
            <v>m</v>
          </cell>
          <cell r="D5954" t="str">
            <v>DNIT 025/2004-ES</v>
          </cell>
        </row>
        <row r="5955">
          <cell r="A5955">
            <v>6817790</v>
          </cell>
          <cell r="B5955" t="str">
            <v>Confecção de BSCC - seção 2,5 x 2,5 m fechada - tipo V - areia extraída e brita produzida</v>
          </cell>
          <cell r="C5955" t="str">
            <v>m</v>
          </cell>
          <cell r="D5955" t="str">
            <v>DNIT 025/2004-ES</v>
          </cell>
        </row>
        <row r="5956">
          <cell r="A5956">
            <v>6817791</v>
          </cell>
          <cell r="B5956" t="str">
            <v>Confecção de BSCC - seção 2,5 x 2,5 m fechada - tipo VI - areia e brita comerciais</v>
          </cell>
          <cell r="C5956" t="str">
            <v>m</v>
          </cell>
          <cell r="D5956" t="str">
            <v>DNIT 025/2004-ES</v>
          </cell>
        </row>
        <row r="5957">
          <cell r="A5957">
            <v>6817792</v>
          </cell>
          <cell r="B5957" t="str">
            <v>Confecção de BSCC - seção 2,5 x 2,5 m fechada - tipo VI - areia extraída e brita produzida</v>
          </cell>
          <cell r="C5957" t="str">
            <v>m</v>
          </cell>
          <cell r="D5957" t="str">
            <v>DNIT 025/2004-ES</v>
          </cell>
        </row>
        <row r="5958">
          <cell r="A5958">
            <v>6817793</v>
          </cell>
          <cell r="B5958" t="str">
            <v>Confecção de BSCC - seção 2,5 x 2,5 m fechada - tipo VII - areia e brita comerciais</v>
          </cell>
          <cell r="C5958" t="str">
            <v>m</v>
          </cell>
          <cell r="D5958" t="str">
            <v>DNIT 025/2004-ES</v>
          </cell>
        </row>
        <row r="5959">
          <cell r="A5959">
            <v>6817794</v>
          </cell>
          <cell r="B5959" t="str">
            <v>Confecção de BSCC - seção 2,5 x 2,5 m fechada - tipo VII - areia extraída e brita produzida</v>
          </cell>
          <cell r="C5959" t="str">
            <v>m</v>
          </cell>
          <cell r="D5959" t="str">
            <v>DNIT 025/2004-ES</v>
          </cell>
        </row>
        <row r="5960">
          <cell r="A5960">
            <v>6817795</v>
          </cell>
          <cell r="B5960" t="str">
            <v>Confecção de BSCC - seção 3,0 x 3,0 m fechada - tipo I - areia e brita comerciais</v>
          </cell>
          <cell r="C5960" t="str">
            <v>m</v>
          </cell>
          <cell r="D5960" t="str">
            <v>DNIT 025/2004-ES</v>
          </cell>
        </row>
        <row r="5961">
          <cell r="A5961">
            <v>6817796</v>
          </cell>
          <cell r="B5961" t="str">
            <v>Confecção de BSCC - seção 3,0 x 3,0 m fechada - tipo I - areia extraída e brita produzida</v>
          </cell>
          <cell r="C5961" t="str">
            <v>m</v>
          </cell>
          <cell r="D5961" t="str">
            <v>DNIT 025/2004-ES</v>
          </cell>
        </row>
        <row r="5962">
          <cell r="A5962">
            <v>6817797</v>
          </cell>
          <cell r="B5962" t="str">
            <v>Confecção de BSCC - seção 3,0 x 3,0 m fechada - tipo II - areia e brita comerciais</v>
          </cell>
          <cell r="C5962" t="str">
            <v>m</v>
          </cell>
          <cell r="D5962" t="str">
            <v>DNIT 025/2004-ES</v>
          </cell>
        </row>
        <row r="5963">
          <cell r="A5963">
            <v>6817798</v>
          </cell>
          <cell r="B5963" t="str">
            <v>Confecção de BSCC - seção 3,0 x 3,0 m fechada - tipo II - areia extraída e brita produzida</v>
          </cell>
          <cell r="C5963" t="str">
            <v>m</v>
          </cell>
          <cell r="D5963" t="str">
            <v>DNIT 025/2004-ES</v>
          </cell>
        </row>
        <row r="5964">
          <cell r="A5964">
            <v>6817799</v>
          </cell>
          <cell r="B5964" t="str">
            <v>Confecção de BSCC - seção 3,0 x 3,0 m fechada - tipo III - areia e brita comerciais</v>
          </cell>
          <cell r="C5964" t="str">
            <v>m</v>
          </cell>
          <cell r="D5964" t="str">
            <v>DNIT 025/2004-ES</v>
          </cell>
        </row>
        <row r="5965">
          <cell r="A5965">
            <v>6817800</v>
          </cell>
          <cell r="B5965" t="str">
            <v>Confecção de BSCC - seção 3,0 x 3,0 m fechada - tipo III - areia extraída e brita produzida</v>
          </cell>
          <cell r="C5965" t="str">
            <v>m</v>
          </cell>
          <cell r="D5965" t="str">
            <v>DNIT 025/2004-ES</v>
          </cell>
        </row>
        <row r="5966">
          <cell r="A5966">
            <v>6817801</v>
          </cell>
          <cell r="B5966" t="str">
            <v>Confecção de BSCC - seção 3,0 x 3,0 m fechada - tipo IV - areia e brita comerciais</v>
          </cell>
          <cell r="C5966" t="str">
            <v>m</v>
          </cell>
          <cell r="D5966" t="str">
            <v>DNIT 025/2004-ES</v>
          </cell>
        </row>
        <row r="5967">
          <cell r="A5967">
            <v>6817802</v>
          </cell>
          <cell r="B5967" t="str">
            <v>Confecção de BSCC - seção 3,0 x 3,0 m fechada - tipo IV - areia extraída e brita produzida</v>
          </cell>
          <cell r="C5967" t="str">
            <v>m</v>
          </cell>
          <cell r="D5967" t="str">
            <v>DNIT 025/2004-ES</v>
          </cell>
        </row>
        <row r="5968">
          <cell r="A5968">
            <v>6817803</v>
          </cell>
          <cell r="B5968" t="str">
            <v>Confecção de BSCC - seção 3,0 x 3,0 m fechada - tipo V - areia e brita comerciais</v>
          </cell>
          <cell r="C5968" t="str">
            <v>m</v>
          </cell>
          <cell r="D5968" t="str">
            <v>DNIT 025/2004-ES</v>
          </cell>
        </row>
        <row r="5969">
          <cell r="A5969">
            <v>6817804</v>
          </cell>
          <cell r="B5969" t="str">
            <v>Confecção de BSCC - seção 3,0 x 3,0 m fechada - tipo V - areia extraída e brita produzida</v>
          </cell>
          <cell r="C5969" t="str">
            <v>m</v>
          </cell>
          <cell r="D5969" t="str">
            <v>DNIT 025/2004-ES</v>
          </cell>
        </row>
        <row r="5970">
          <cell r="A5970">
            <v>6817805</v>
          </cell>
          <cell r="B5970" t="str">
            <v>Confecção de BSCC - seção 3,0 x 3,0 m fechada - tipo VI - areia e brita comerciais</v>
          </cell>
          <cell r="C5970" t="str">
            <v>m</v>
          </cell>
          <cell r="D5970" t="str">
            <v>DNIT 025/2004-ES</v>
          </cell>
        </row>
        <row r="5971">
          <cell r="A5971">
            <v>6817806</v>
          </cell>
          <cell r="B5971" t="str">
            <v>Confecção de BSCC - seção 3,0 x 3,0 m fechada - tipo VI - areia extraída e brita produzida</v>
          </cell>
          <cell r="C5971" t="str">
            <v>m</v>
          </cell>
          <cell r="D5971" t="str">
            <v>DNIT 025/2004-ES</v>
          </cell>
        </row>
        <row r="5972">
          <cell r="A5972">
            <v>6817807</v>
          </cell>
          <cell r="B5972" t="str">
            <v>Confecção de BSCC - seção 3,0 x 3,0 m fechada - tipo VII - areia e brita comerciais</v>
          </cell>
          <cell r="C5972" t="str">
            <v>m</v>
          </cell>
          <cell r="D5972" t="str">
            <v>DNIT 025/2004-ES</v>
          </cell>
        </row>
        <row r="5973">
          <cell r="A5973">
            <v>6817808</v>
          </cell>
          <cell r="B5973" t="str">
            <v>Confecção de BSCC - seção 3,0 x 3,0 m fechada - tipo VII - areia extraída e brita produzida</v>
          </cell>
          <cell r="C5973" t="str">
            <v>m</v>
          </cell>
          <cell r="D5973" t="str">
            <v>DNIT 025/2004-ES</v>
          </cell>
        </row>
        <row r="5974">
          <cell r="A5974">
            <v>6817809</v>
          </cell>
          <cell r="B5974" t="str">
            <v>Confecção de BSCC - seção 1,5 x 1,5 m canal - areia e brita comerciais</v>
          </cell>
          <cell r="C5974" t="str">
            <v>m</v>
          </cell>
          <cell r="D5974" t="str">
            <v>DNIT 025/2004-ES</v>
          </cell>
        </row>
        <row r="5975">
          <cell r="A5975">
            <v>6817810</v>
          </cell>
          <cell r="B5975" t="str">
            <v>Confecção de BSCC - seção 1,5 x 1,5 m canal - areia extraída e brita produzida</v>
          </cell>
          <cell r="C5975" t="str">
            <v>m</v>
          </cell>
          <cell r="D5975" t="str">
            <v>DNIT 025/2004-ES</v>
          </cell>
        </row>
        <row r="5976">
          <cell r="A5976">
            <v>6817811</v>
          </cell>
          <cell r="B5976" t="str">
            <v>Confecção de BSCC - seção 2,0 x 1,5 m canal - areia e brita comerciais</v>
          </cell>
          <cell r="C5976" t="str">
            <v>m</v>
          </cell>
          <cell r="D5976" t="str">
            <v>DNIT 025/2004-ES</v>
          </cell>
        </row>
        <row r="5977">
          <cell r="A5977">
            <v>6817812</v>
          </cell>
          <cell r="B5977" t="str">
            <v>Confecção de BSCC - seção 2,0 x 1,5 m canal - areia extraída e brita produzida</v>
          </cell>
          <cell r="C5977" t="str">
            <v>m</v>
          </cell>
          <cell r="D5977" t="str">
            <v>DNIT 025/2004-ES</v>
          </cell>
        </row>
        <row r="5978">
          <cell r="A5978">
            <v>6817813</v>
          </cell>
          <cell r="B5978" t="str">
            <v>Confecção de BSCC - seção 2,0 x 2,0 m canal - tipo I - areia e brita comerciais</v>
          </cell>
          <cell r="C5978" t="str">
            <v>m</v>
          </cell>
          <cell r="D5978" t="str">
            <v>DNIT 025/2004-ES</v>
          </cell>
        </row>
        <row r="5979">
          <cell r="A5979">
            <v>6817814</v>
          </cell>
          <cell r="B5979" t="str">
            <v>Confecção de BSCC - seção 2,0 x 2,0 m canal - tipo I - areia extraída e brita produzida</v>
          </cell>
          <cell r="C5979" t="str">
            <v>m</v>
          </cell>
          <cell r="D5979" t="str">
            <v>DNIT 025/2004-ES</v>
          </cell>
        </row>
        <row r="5980">
          <cell r="A5980">
            <v>6817815</v>
          </cell>
          <cell r="B5980" t="str">
            <v>Confecção de BSCC - seção 2,0 x 2,0 m canal - tipo II - areia e brita comerciais</v>
          </cell>
          <cell r="C5980" t="str">
            <v>m</v>
          </cell>
          <cell r="D5980" t="str">
            <v>DNIT 025/2004-ES</v>
          </cell>
        </row>
        <row r="5981">
          <cell r="A5981">
            <v>6817816</v>
          </cell>
          <cell r="B5981" t="str">
            <v>Confecção de BSCC - seção 2,0 x 2,0 m canal - tipo II - areia extraída e brita produzida</v>
          </cell>
          <cell r="C5981" t="str">
            <v>m</v>
          </cell>
          <cell r="D5981" t="str">
            <v>DNIT 025/2004-ES</v>
          </cell>
        </row>
        <row r="5982">
          <cell r="A5982">
            <v>6817817</v>
          </cell>
          <cell r="B5982" t="str">
            <v>Confecção de BSCC - seção 2,5 x 1,5 m canal - areia e brita comerciais</v>
          </cell>
          <cell r="C5982" t="str">
            <v>m</v>
          </cell>
          <cell r="D5982" t="str">
            <v>DNIT 025/2004-ES</v>
          </cell>
        </row>
        <row r="5983">
          <cell r="A5983">
            <v>6817818</v>
          </cell>
          <cell r="B5983" t="str">
            <v>Confecção de BSCC - seção 2,5 x 1,5 m canal - areia extraída e brita produzida</v>
          </cell>
          <cell r="C5983" t="str">
            <v>m</v>
          </cell>
          <cell r="D5983" t="str">
            <v>DNIT 025/2004-ES</v>
          </cell>
        </row>
        <row r="5984">
          <cell r="A5984">
            <v>6817819</v>
          </cell>
          <cell r="B5984" t="str">
            <v>Confecção de BSCC - seção 2,5 x 2,0 m canal - tipo I - areia e brita comerciais</v>
          </cell>
          <cell r="C5984" t="str">
            <v>m</v>
          </cell>
          <cell r="D5984" t="str">
            <v>DNIT 025/2004-ES</v>
          </cell>
        </row>
        <row r="5985">
          <cell r="A5985">
            <v>6817820</v>
          </cell>
          <cell r="B5985" t="str">
            <v>Confecção de BSCC - seção 2,5 x 2,0 m canal - tipo I - areia extraída e brita produzida</v>
          </cell>
          <cell r="C5985" t="str">
            <v>m</v>
          </cell>
          <cell r="D5985" t="str">
            <v>DNIT 025/2004-ES</v>
          </cell>
        </row>
        <row r="5986">
          <cell r="A5986">
            <v>6817821</v>
          </cell>
          <cell r="B5986" t="str">
            <v>Confecção de BSCC - seção 2,5 x 2,0 m canal - tipo II - areia e brita comerciais</v>
          </cell>
          <cell r="C5986" t="str">
            <v>m</v>
          </cell>
          <cell r="D5986" t="str">
            <v>DNIT 025/2004-ES</v>
          </cell>
        </row>
        <row r="5987">
          <cell r="A5987">
            <v>6817822</v>
          </cell>
          <cell r="B5987" t="str">
            <v>Confecção de BSCC - seção 2,5 x 2,0 m canal - tipo II - areia extraída e brita produzida</v>
          </cell>
          <cell r="C5987" t="str">
            <v>m</v>
          </cell>
          <cell r="D5987" t="str">
            <v>DNIT 025/2004-ES</v>
          </cell>
        </row>
        <row r="5988">
          <cell r="A5988">
            <v>6817823</v>
          </cell>
          <cell r="B5988" t="str">
            <v>Confecção de BSCC - seção 3,0 x 1,5 m canal - areia e brita comerciais</v>
          </cell>
          <cell r="C5988" t="str">
            <v>m</v>
          </cell>
          <cell r="D5988" t="str">
            <v>DNIT 025/2004-ES</v>
          </cell>
        </row>
        <row r="5989">
          <cell r="A5989">
            <v>6817824</v>
          </cell>
          <cell r="B5989" t="str">
            <v>Confecção de BSCC - seção 3,0 x 1,5 m canal - areia extraída e brita produzida</v>
          </cell>
          <cell r="C5989" t="str">
            <v>m</v>
          </cell>
          <cell r="D5989" t="str">
            <v>DNIT 025/2004-ES</v>
          </cell>
        </row>
        <row r="5990">
          <cell r="A5990">
            <v>6817825</v>
          </cell>
          <cell r="B5990" t="str">
            <v>Confecção de BSCC - seção 3,0 x 2,0 m canal - tipo I - areia e brita comerciais</v>
          </cell>
          <cell r="C5990" t="str">
            <v>m</v>
          </cell>
          <cell r="D5990" t="str">
            <v>DNIT 025/2004-ES</v>
          </cell>
        </row>
        <row r="5991">
          <cell r="A5991">
            <v>6817826</v>
          </cell>
          <cell r="B5991" t="str">
            <v>Confecção de BSCC - seção 3,0 x 2,0 m canal - tipo I - areia extraída e brita produzida</v>
          </cell>
          <cell r="C5991" t="str">
            <v>m</v>
          </cell>
          <cell r="D5991" t="str">
            <v>DNIT 025/2004-ES</v>
          </cell>
        </row>
        <row r="5992">
          <cell r="A5992">
            <v>6817827</v>
          </cell>
          <cell r="B5992" t="str">
            <v>Confecção de BSCC - seção 3,0 x 2,0 m canal - tipo II - areia e brita comerciais</v>
          </cell>
          <cell r="C5992" t="str">
            <v>m</v>
          </cell>
          <cell r="D5992" t="str">
            <v>DNIT 025/2004-ES</v>
          </cell>
        </row>
        <row r="5993">
          <cell r="A5993">
            <v>6817828</v>
          </cell>
          <cell r="B5993" t="str">
            <v>Confecção de BSCC - seção 3,0 x 2,0 m canal - tipo II - areia extraída e brita produzida</v>
          </cell>
          <cell r="C5993" t="str">
            <v>m</v>
          </cell>
          <cell r="D5993" t="str">
            <v>DNIT 025/2004-ES</v>
          </cell>
        </row>
        <row r="5994">
          <cell r="A5994">
            <v>6817829</v>
          </cell>
          <cell r="B5994" t="str">
            <v>Corpo BSCC - seção 1,5 x 1,5 m fechada - pré-moldado - tipo I - areia e brita comerciais</v>
          </cell>
          <cell r="C5994" t="str">
            <v>m</v>
          </cell>
          <cell r="D5994" t="str">
            <v>DNIT 025/2004-ES</v>
          </cell>
        </row>
        <row r="5995">
          <cell r="A5995">
            <v>6817830</v>
          </cell>
          <cell r="B5995" t="str">
            <v>Corpo BSCC - seção 1,5 x 1,5 m fechada - pré-moldado - tipo I - areia extraída e brita produzida</v>
          </cell>
          <cell r="C5995" t="str">
            <v>m</v>
          </cell>
          <cell r="D5995" t="str">
            <v>DNIT 025/2004-ES</v>
          </cell>
        </row>
        <row r="5996">
          <cell r="A5996">
            <v>6817831</v>
          </cell>
          <cell r="B5996" t="str">
            <v>Corpo BSCC - seção 1,5 x 1,5 m fechada - pré-moldado - tipo II - areia e brita comerciais</v>
          </cell>
          <cell r="C5996" t="str">
            <v>m</v>
          </cell>
          <cell r="D5996" t="str">
            <v>DNIT 025/2004-ES</v>
          </cell>
        </row>
        <row r="5997">
          <cell r="A5997">
            <v>6817832</v>
          </cell>
          <cell r="B5997" t="str">
            <v>Corpo BSCC - seção 1,5 x 1,5 m fechada - pré-moldado - tipo II - areia extraída e brita produzida</v>
          </cell>
          <cell r="C5997" t="str">
            <v>m</v>
          </cell>
          <cell r="D5997" t="str">
            <v>DNIT 025/2004-ES</v>
          </cell>
        </row>
        <row r="5998">
          <cell r="A5998">
            <v>6817833</v>
          </cell>
          <cell r="B5998" t="str">
            <v>Corpo BSCC - seção 1,5 x 1,5 m fechada - pré-moldado - tipo III - areia e brita comerciais</v>
          </cell>
          <cell r="C5998" t="str">
            <v>m</v>
          </cell>
          <cell r="D5998" t="str">
            <v>DNIT 025/2004-ES</v>
          </cell>
        </row>
        <row r="5999">
          <cell r="A5999">
            <v>6817834</v>
          </cell>
          <cell r="B5999" t="str">
            <v>Corpo BSCC - seção 1,5 x 1,5 m fechada - pré-moldado - tipo III - areia extraída e brita produzida</v>
          </cell>
          <cell r="C5999" t="str">
            <v>m</v>
          </cell>
          <cell r="D5999" t="str">
            <v>DNIT 025/2004-ES</v>
          </cell>
        </row>
        <row r="6000">
          <cell r="A6000">
            <v>6817835</v>
          </cell>
          <cell r="B6000" t="str">
            <v>Corpo BSCC - seção 1,5 x 1,5 m fechada - pré-moldado - tipo IV - areia e brita comerciais</v>
          </cell>
          <cell r="C6000" t="str">
            <v>m</v>
          </cell>
          <cell r="D6000" t="str">
            <v>DNIT 025/2004-ES</v>
          </cell>
        </row>
        <row r="6001">
          <cell r="A6001">
            <v>6817836</v>
          </cell>
          <cell r="B6001" t="str">
            <v>Corpo BSCC - seção 1,5 x 1,5 m fechada - pré-moldado - tipo IV - areia extraída e brita produzida</v>
          </cell>
          <cell r="C6001" t="str">
            <v>m</v>
          </cell>
          <cell r="D6001" t="str">
            <v>DNIT 025/2004-ES</v>
          </cell>
        </row>
        <row r="6002">
          <cell r="A6002">
            <v>6817837</v>
          </cell>
          <cell r="B6002" t="str">
            <v>Corpo BSCC - seção 1,5 x 1,5 m fechada - pré-moldado - tipo V - areia e brita comerciais</v>
          </cell>
          <cell r="C6002" t="str">
            <v>m</v>
          </cell>
          <cell r="D6002" t="str">
            <v>DNIT 025/2004-ES</v>
          </cell>
        </row>
        <row r="6003">
          <cell r="A6003">
            <v>6817838</v>
          </cell>
          <cell r="B6003" t="str">
            <v>Corpo BSCC - seção 1,5 x 1,5 m fechada - pré-moldado - tipo V - areia extraída e brita produzida</v>
          </cell>
          <cell r="C6003" t="str">
            <v>m</v>
          </cell>
          <cell r="D6003" t="str">
            <v>DNIT 025/2004-ES</v>
          </cell>
        </row>
        <row r="6004">
          <cell r="A6004">
            <v>6817839</v>
          </cell>
          <cell r="B6004" t="str">
            <v>Corpo BSCC - seção 1,5 x 1,5 m fechada - pré-moldado - tipo VI - areia e brita comerciais</v>
          </cell>
          <cell r="C6004" t="str">
            <v>m</v>
          </cell>
          <cell r="D6004" t="str">
            <v>DNIT 025/2004-ES</v>
          </cell>
        </row>
        <row r="6005">
          <cell r="A6005">
            <v>6817840</v>
          </cell>
          <cell r="B6005" t="str">
            <v>Corpo BSCC - seção 1,5 x 1,5 m fechada - pré-moldado - tipo VI - areia extraída e brita produzida</v>
          </cell>
          <cell r="C6005" t="str">
            <v>m</v>
          </cell>
          <cell r="D6005" t="str">
            <v>DNIT 025/2004-ES</v>
          </cell>
        </row>
        <row r="6006">
          <cell r="A6006">
            <v>6817841</v>
          </cell>
          <cell r="B6006" t="str">
            <v>Corpo BSCC - seção 1,5 x 1,5 m fechada - pré-moldado - tipo VII - areia e brita comerciais</v>
          </cell>
          <cell r="C6006" t="str">
            <v>m</v>
          </cell>
          <cell r="D6006" t="str">
            <v>DNIT 025/2004-ES</v>
          </cell>
        </row>
        <row r="6007">
          <cell r="A6007">
            <v>6817842</v>
          </cell>
          <cell r="B6007" t="str">
            <v>Corpo BSCC - seção 1,5 x 1,5 m fechada - pré-moldado - tipo VII - areia extraída e brita produzida</v>
          </cell>
          <cell r="C6007" t="str">
            <v>m</v>
          </cell>
          <cell r="D6007" t="str">
            <v>DNIT 025/2004-ES</v>
          </cell>
        </row>
        <row r="6008">
          <cell r="A6008">
            <v>6817843</v>
          </cell>
          <cell r="B6008" t="str">
            <v>Corpo BSCC - seção 2,0 x 2,0 m fechada - pré-moldado - tipo I - areia e brita comerciais</v>
          </cell>
          <cell r="C6008" t="str">
            <v>m</v>
          </cell>
          <cell r="D6008" t="str">
            <v>DNIT 025/2004-ES</v>
          </cell>
        </row>
        <row r="6009">
          <cell r="A6009">
            <v>6817844</v>
          </cell>
          <cell r="B6009" t="str">
            <v>Corpo BSCC - seção 2,0 x 2,0 m fechada - pré-moldado - tipo I - areia extraída e brita produzida</v>
          </cell>
          <cell r="C6009" t="str">
            <v>m</v>
          </cell>
          <cell r="D6009" t="str">
            <v>DNIT 025/2004-ES</v>
          </cell>
        </row>
        <row r="6010">
          <cell r="A6010">
            <v>6817845</v>
          </cell>
          <cell r="B6010" t="str">
            <v>Corpo BSCC - seção 2,0 x 2,0 m fechada - pré-moldado - tipo II - areia e brita comerciais</v>
          </cell>
          <cell r="C6010" t="str">
            <v>m</v>
          </cell>
          <cell r="D6010" t="str">
            <v>DNIT 025/2004-ES</v>
          </cell>
        </row>
        <row r="6011">
          <cell r="A6011">
            <v>6817846</v>
          </cell>
          <cell r="B6011" t="str">
            <v>Corpo BSCC - seção 2,0 x 2,0 m fechada - pré-moldado - tipo II - areia extraída e brita produzida</v>
          </cell>
          <cell r="C6011" t="str">
            <v>m</v>
          </cell>
          <cell r="D6011" t="str">
            <v>DNIT 025/2004-ES</v>
          </cell>
        </row>
        <row r="6012">
          <cell r="A6012">
            <v>6817847</v>
          </cell>
          <cell r="B6012" t="str">
            <v>Corpo BSCC - seção 2,0 x 2,0 m fechada - pré-moldado - tipo III - areia e brita comerciais</v>
          </cell>
          <cell r="C6012" t="str">
            <v>m</v>
          </cell>
          <cell r="D6012" t="str">
            <v>DNIT 025/2004-ES</v>
          </cell>
        </row>
        <row r="6013">
          <cell r="A6013">
            <v>6817848</v>
          </cell>
          <cell r="B6013" t="str">
            <v>Corpo BSCC - seção 2,0 x 2,0 m fechada - pré-moldado - tipo III - areia extraída e brita produzida</v>
          </cell>
          <cell r="C6013" t="str">
            <v>m</v>
          </cell>
          <cell r="D6013" t="str">
            <v>DNIT 025/2004-ES</v>
          </cell>
        </row>
        <row r="6014">
          <cell r="A6014">
            <v>6817849</v>
          </cell>
          <cell r="B6014" t="str">
            <v>Corpo BSCC - seção 2,0 x 2,0 m fechada - pré-moldado - tipo IV - areia e brita comerciais</v>
          </cell>
          <cell r="C6014" t="str">
            <v>m</v>
          </cell>
          <cell r="D6014" t="str">
            <v>DNIT 025/2004-ES</v>
          </cell>
        </row>
        <row r="6015">
          <cell r="A6015">
            <v>6817850</v>
          </cell>
          <cell r="B6015" t="str">
            <v>Corpo BSCC - seção 2,0 x 2,0 m fechada - pré-moldado - tipo IV - areia extraída e brita produzida</v>
          </cell>
          <cell r="C6015" t="str">
            <v>m</v>
          </cell>
          <cell r="D6015" t="str">
            <v>DNIT 025/2004-ES</v>
          </cell>
        </row>
        <row r="6016">
          <cell r="A6016">
            <v>6817851</v>
          </cell>
          <cell r="B6016" t="str">
            <v>Corpo BSCC - seção 2,0 x 2,0 m fechada - pré-moldado - tipo V - areia e brita comerciais</v>
          </cell>
          <cell r="C6016" t="str">
            <v>m</v>
          </cell>
          <cell r="D6016" t="str">
            <v>DNIT 025/2004-ES</v>
          </cell>
        </row>
        <row r="6017">
          <cell r="A6017">
            <v>6817852</v>
          </cell>
          <cell r="B6017" t="str">
            <v>Corpo BSCC - seção 2,0 x 2,0 m fechada - pré-moldado - tipo V - areia extraída e brita produzida</v>
          </cell>
          <cell r="C6017" t="str">
            <v>m</v>
          </cell>
          <cell r="D6017" t="str">
            <v>DNIT 025/2004-ES</v>
          </cell>
        </row>
        <row r="6018">
          <cell r="A6018">
            <v>6817853</v>
          </cell>
          <cell r="B6018" t="str">
            <v>Corpo BSCC - seção 2,0 x 2,0 m fechada - pré-moldado - tipo VI - areia e brita comerciais</v>
          </cell>
          <cell r="C6018" t="str">
            <v>m</v>
          </cell>
          <cell r="D6018" t="str">
            <v>DNIT 025/2004-ES</v>
          </cell>
        </row>
        <row r="6019">
          <cell r="A6019">
            <v>6817854</v>
          </cell>
          <cell r="B6019" t="str">
            <v>Corpo BSCC - seção 2,0 x 2,0 m fechada - pré-moldado - tipo VI - areia extraída e brita produzida</v>
          </cell>
          <cell r="C6019" t="str">
            <v>m</v>
          </cell>
          <cell r="D6019" t="str">
            <v>DNIT 025/2004-ES</v>
          </cell>
        </row>
        <row r="6020">
          <cell r="A6020">
            <v>6817855</v>
          </cell>
          <cell r="B6020" t="str">
            <v>Corpo BSCC - seção 2,0 x 2,0 m fechada - pré-moldado - tipo VII - areia e brita comerciais</v>
          </cell>
          <cell r="C6020" t="str">
            <v>m</v>
          </cell>
          <cell r="D6020" t="str">
            <v>DNIT 025/2004-ES</v>
          </cell>
        </row>
        <row r="6021">
          <cell r="A6021">
            <v>6817856</v>
          </cell>
          <cell r="B6021" t="str">
            <v>Corpo BSCC - seção 2,0 x 2,0 m fechada - pré-moldado - tipo VII - areia extraída e brita produzida</v>
          </cell>
          <cell r="C6021" t="str">
            <v>m</v>
          </cell>
          <cell r="D6021" t="str">
            <v>DNIT 025/2004-ES</v>
          </cell>
        </row>
        <row r="6022">
          <cell r="A6022">
            <v>6817857</v>
          </cell>
          <cell r="B6022" t="str">
            <v>Corpo BSCC - seção 2,5 x 2,5 m fechada - pré-moldado - tipo I - areia e brita comerciais</v>
          </cell>
          <cell r="C6022" t="str">
            <v>m</v>
          </cell>
          <cell r="D6022" t="str">
            <v>DNIT 025/2004-ES</v>
          </cell>
        </row>
        <row r="6023">
          <cell r="A6023">
            <v>6817858</v>
          </cell>
          <cell r="B6023" t="str">
            <v>Corpo BSCC - seção 2,5 x 2,5 m fechada - pré-moldado - tipo I - areia extraída e brita produzida</v>
          </cell>
          <cell r="C6023" t="str">
            <v>m</v>
          </cell>
          <cell r="D6023" t="str">
            <v>DNIT 025/2004-ES</v>
          </cell>
        </row>
        <row r="6024">
          <cell r="A6024">
            <v>6817859</v>
          </cell>
          <cell r="B6024" t="str">
            <v>Corpo BSCC - seção 2,5 x 2,5 m fechada - pré-moldado - tipo II - areia e brita comerciais</v>
          </cell>
          <cell r="C6024" t="str">
            <v>m</v>
          </cell>
          <cell r="D6024" t="str">
            <v>DNIT 025/2004-ES</v>
          </cell>
        </row>
        <row r="6025">
          <cell r="A6025">
            <v>6817860</v>
          </cell>
          <cell r="B6025" t="str">
            <v>Corpo BSCC - seção 2,5 x 2,5 m fechada - pré-moldado - tipo II - areia extraída e brita produzida</v>
          </cell>
          <cell r="C6025" t="str">
            <v>m</v>
          </cell>
          <cell r="D6025" t="str">
            <v>DNIT 025/2004-ES</v>
          </cell>
        </row>
        <row r="6026">
          <cell r="A6026">
            <v>6817861</v>
          </cell>
          <cell r="B6026" t="str">
            <v>Corpo BSCC - seção 2,5 x 2,5 m fechada - pré-moldado - tipo III - areia e brita comerciais</v>
          </cell>
          <cell r="C6026" t="str">
            <v>m</v>
          </cell>
          <cell r="D6026" t="str">
            <v>DNIT 025/2004-ES</v>
          </cell>
        </row>
        <row r="6027">
          <cell r="A6027">
            <v>6817862</v>
          </cell>
          <cell r="B6027" t="str">
            <v>Corpo BSCC - seção 2,5 x 2,5 m fechada - pré-moldado - tipo III - areia extraída e brita produzida</v>
          </cell>
          <cell r="C6027" t="str">
            <v>m</v>
          </cell>
          <cell r="D6027" t="str">
            <v>DNIT 025/2004-ES</v>
          </cell>
        </row>
        <row r="6028">
          <cell r="A6028">
            <v>6817863</v>
          </cell>
          <cell r="B6028" t="str">
            <v>Corpo BSCC - seção 2,5 x 2,5 m fechada - pré-moldado - tipo IV - areia e brita comerciais</v>
          </cell>
          <cell r="C6028" t="str">
            <v>m</v>
          </cell>
          <cell r="D6028" t="str">
            <v>DNIT 025/2004-ES</v>
          </cell>
        </row>
        <row r="6029">
          <cell r="A6029">
            <v>6817864</v>
          </cell>
          <cell r="B6029" t="str">
            <v>Corpo BSCC - seção 2,5 x 2,5 m fechada - pré-moldado - tipo IV - areia extraída e brita produzida</v>
          </cell>
          <cell r="C6029" t="str">
            <v>m</v>
          </cell>
          <cell r="D6029" t="str">
            <v>DNIT 025/2004-ES</v>
          </cell>
        </row>
        <row r="6030">
          <cell r="A6030">
            <v>6817865</v>
          </cell>
          <cell r="B6030" t="str">
            <v>Corpo BSCC - seção 2,5 x 2,5 m fechada - pré-moldado - tipo V - areia e brita comerciais</v>
          </cell>
          <cell r="C6030" t="str">
            <v>m</v>
          </cell>
          <cell r="D6030" t="str">
            <v>DNIT 025/2004-ES</v>
          </cell>
        </row>
        <row r="6031">
          <cell r="A6031">
            <v>6817866</v>
          </cell>
          <cell r="B6031" t="str">
            <v>Corpo BSCC - seção 2,5 x 2,5 m fechada - pré-moldado - tipo V - areia extraída e brita produzida</v>
          </cell>
          <cell r="C6031" t="str">
            <v>m</v>
          </cell>
          <cell r="D6031" t="str">
            <v>DNIT 025/2004-ES</v>
          </cell>
        </row>
        <row r="6032">
          <cell r="A6032">
            <v>6817867</v>
          </cell>
          <cell r="B6032" t="str">
            <v>Corpo BSCC - seção 2,5 x 2,5 m fechada - pré-moldado - tipo VI - areia e brita comerciais</v>
          </cell>
          <cell r="C6032" t="str">
            <v>m</v>
          </cell>
          <cell r="D6032" t="str">
            <v>DNIT 025/2004-ES</v>
          </cell>
        </row>
        <row r="6033">
          <cell r="A6033">
            <v>6817868</v>
          </cell>
          <cell r="B6033" t="str">
            <v>Corpo BSCC - seção 2,5 x 2,5 m fechada - pré-moldado - tipo VI - areia extraída e brita produzida</v>
          </cell>
          <cell r="C6033" t="str">
            <v>m</v>
          </cell>
          <cell r="D6033" t="str">
            <v>DNIT 025/2004-ES</v>
          </cell>
        </row>
        <row r="6034">
          <cell r="A6034">
            <v>6817869</v>
          </cell>
          <cell r="B6034" t="str">
            <v>Corpo BSCC - seção 2,5 x 2,5 m fechada - pré-moldado - tipo VII - areia e brita comerciais</v>
          </cell>
          <cell r="C6034" t="str">
            <v>m</v>
          </cell>
          <cell r="D6034" t="str">
            <v>DNIT 025/2004-ES</v>
          </cell>
        </row>
        <row r="6035">
          <cell r="A6035">
            <v>6817870</v>
          </cell>
          <cell r="B6035" t="str">
            <v>Corpo BSCC - seção 2,5 x 2,5 m fechada - pré-moldado - tipo VII - areia extraída e brita produzida</v>
          </cell>
          <cell r="C6035" t="str">
            <v>m</v>
          </cell>
          <cell r="D6035" t="str">
            <v>DNIT 025/2004-ES</v>
          </cell>
        </row>
        <row r="6036">
          <cell r="A6036">
            <v>6817871</v>
          </cell>
          <cell r="B6036" t="str">
            <v>Corpo BSCC - seção 3,0 x 3,0 m fechada - pré-moldado - tipo I - areia e brita comerciais</v>
          </cell>
          <cell r="C6036" t="str">
            <v>m</v>
          </cell>
          <cell r="D6036" t="str">
            <v>DNIT 025/2004-ES</v>
          </cell>
        </row>
        <row r="6037">
          <cell r="A6037">
            <v>6817872</v>
          </cell>
          <cell r="B6037" t="str">
            <v>Corpo BSCC - seção 3,0 x 3,0 m fechada - pré-moldado - tipo I - areia extraída e brita produzida</v>
          </cell>
          <cell r="C6037" t="str">
            <v>m</v>
          </cell>
          <cell r="D6037" t="str">
            <v>DNIT 025/2004-ES</v>
          </cell>
        </row>
        <row r="6038">
          <cell r="A6038">
            <v>6817873</v>
          </cell>
          <cell r="B6038" t="str">
            <v>Corpo BSCC - seção 3,0 x 3,0 m fechada - pré-moldado - tipo II - areia e brita comerciais</v>
          </cell>
          <cell r="C6038" t="str">
            <v>m</v>
          </cell>
          <cell r="D6038" t="str">
            <v>DNIT 025/2004-ES</v>
          </cell>
        </row>
        <row r="6039">
          <cell r="A6039">
            <v>6817874</v>
          </cell>
          <cell r="B6039" t="str">
            <v>Corpo BSCC - seção 3,0 x 3,0 m fechada - pré-moldado - tipo II - areia extraída e brita produzida</v>
          </cell>
          <cell r="C6039" t="str">
            <v>m</v>
          </cell>
          <cell r="D6039" t="str">
            <v>DNIT 025/2004-ES</v>
          </cell>
        </row>
        <row r="6040">
          <cell r="A6040">
            <v>6817875</v>
          </cell>
          <cell r="B6040" t="str">
            <v>Corpo BSCC - seção 3,0 x 3,0 m fechada - pré-moldado - tipo III - areia e brita comerciais</v>
          </cell>
          <cell r="C6040" t="str">
            <v>m</v>
          </cell>
          <cell r="D6040" t="str">
            <v>DNIT 025/2004-ES</v>
          </cell>
        </row>
        <row r="6041">
          <cell r="A6041">
            <v>6817876</v>
          </cell>
          <cell r="B6041" t="str">
            <v>Corpo BSCC - seção 3,0 x 3,0 m fechada - pré-moldado - tipo III - areia extraída e brita produzida</v>
          </cell>
          <cell r="C6041" t="str">
            <v>m</v>
          </cell>
          <cell r="D6041" t="str">
            <v>DNIT 025/2004-ES</v>
          </cell>
        </row>
        <row r="6042">
          <cell r="A6042">
            <v>6817877</v>
          </cell>
          <cell r="B6042" t="str">
            <v>Corpo BSCC - seção 3,0 x 3,0 m fechada - pré-moldado - tipo IV - areia e brita comerciais</v>
          </cell>
          <cell r="C6042" t="str">
            <v>m</v>
          </cell>
          <cell r="D6042" t="str">
            <v>DNIT 025/2004-ES</v>
          </cell>
        </row>
        <row r="6043">
          <cell r="A6043">
            <v>6817878</v>
          </cell>
          <cell r="B6043" t="str">
            <v>Corpo BSCC - seção 3,0 x 3,0 m fechada - pré-moldado - tipo IV - areia extraída e brita produzida</v>
          </cell>
          <cell r="C6043" t="str">
            <v>m</v>
          </cell>
          <cell r="D6043" t="str">
            <v>DNIT 025/2004-ES</v>
          </cell>
        </row>
        <row r="6044">
          <cell r="A6044">
            <v>6817879</v>
          </cell>
          <cell r="B6044" t="str">
            <v>Corpo BSCC - seção 3,0 x 3,0 m fechada - pré-moldado - tipo V - areia e brita comerciais</v>
          </cell>
          <cell r="C6044" t="str">
            <v>m</v>
          </cell>
          <cell r="D6044" t="str">
            <v>DNIT 025/2004-ES</v>
          </cell>
        </row>
        <row r="6045">
          <cell r="A6045">
            <v>6817880</v>
          </cell>
          <cell r="B6045" t="str">
            <v>Corpo BSCC - seção 3,0 x 3,0 m fechada - pré-moldado - tipo V - areia extraída e brita produzida</v>
          </cell>
          <cell r="C6045" t="str">
            <v>m</v>
          </cell>
          <cell r="D6045" t="str">
            <v>DNIT 025/2004-ES</v>
          </cell>
        </row>
        <row r="6046">
          <cell r="A6046">
            <v>6817881</v>
          </cell>
          <cell r="B6046" t="str">
            <v>Corpo BSCC - seção 3,0 x 3,0 m fechada - pré-moldado - tipo VI - areia e brita comerciais</v>
          </cell>
          <cell r="C6046" t="str">
            <v>m</v>
          </cell>
          <cell r="D6046" t="str">
            <v>DNIT 025/2004-ES</v>
          </cell>
        </row>
        <row r="6047">
          <cell r="A6047">
            <v>6817882</v>
          </cell>
          <cell r="B6047" t="str">
            <v>Corpo BSCC - seção 3,0 x 3,0 m fechada - pré-moldado - tipo VI - areia extraída e brita produzida</v>
          </cell>
          <cell r="C6047" t="str">
            <v>m</v>
          </cell>
          <cell r="D6047" t="str">
            <v>DNIT 025/2004-ES</v>
          </cell>
        </row>
        <row r="6048">
          <cell r="A6048">
            <v>6817883</v>
          </cell>
          <cell r="B6048" t="str">
            <v>Corpo BSCC - seção 3,0 x 3,0 m fechada - pré-moldado - tipo VII - areia e brita comerciais</v>
          </cell>
          <cell r="C6048" t="str">
            <v>m</v>
          </cell>
          <cell r="D6048" t="str">
            <v>DNIT 025/2004-ES</v>
          </cell>
        </row>
        <row r="6049">
          <cell r="A6049">
            <v>6817884</v>
          </cell>
          <cell r="B6049" t="str">
            <v>Corpo BSCC - seção 3,0 x 3,0 m fechada - pré-moldado - tipo VII - areia extraída e brita produzida</v>
          </cell>
          <cell r="C6049" t="str">
            <v>m</v>
          </cell>
          <cell r="D6049" t="str">
            <v>DNIT 025/2004-ES</v>
          </cell>
        </row>
        <row r="6050">
          <cell r="A6050">
            <v>6817885</v>
          </cell>
          <cell r="B6050" t="str">
            <v>Corpo BSCC - seção 1,5 x 1,5 m canal - pré-moldado - com areia e brita comerciais</v>
          </cell>
          <cell r="C6050" t="str">
            <v>m</v>
          </cell>
          <cell r="D6050" t="str">
            <v>DNIT 025/2004-ES</v>
          </cell>
        </row>
        <row r="6051">
          <cell r="A6051">
            <v>6817886</v>
          </cell>
          <cell r="B6051" t="str">
            <v>Corpo BSCC - seção 1,5 x 1,5 m canal - pré-moldado - com areia extraída e brita produzida</v>
          </cell>
          <cell r="C6051" t="str">
            <v>m</v>
          </cell>
          <cell r="D6051" t="str">
            <v>DNIT 025/2004-ES</v>
          </cell>
        </row>
        <row r="6052">
          <cell r="A6052">
            <v>6817887</v>
          </cell>
          <cell r="B6052" t="str">
            <v>Corpo BSCC - seção 2,0 x 1,5 m canal - pré-moldado - areia e brita comerciais</v>
          </cell>
          <cell r="C6052" t="str">
            <v>m</v>
          </cell>
          <cell r="D6052" t="str">
            <v>DNIT 025/2004-ES</v>
          </cell>
        </row>
        <row r="6053">
          <cell r="A6053">
            <v>6817888</v>
          </cell>
          <cell r="B6053" t="str">
            <v>Corpo BSCC - seção 2,0 x 1,5 m canal - pré-moldado - areia extraída e brita produzida</v>
          </cell>
          <cell r="C6053" t="str">
            <v>m</v>
          </cell>
          <cell r="D6053" t="str">
            <v>DNIT 025/2004-ES</v>
          </cell>
        </row>
        <row r="6054">
          <cell r="A6054">
            <v>6817889</v>
          </cell>
          <cell r="B6054" t="str">
            <v>Corpo BSCC - seção 2,0 x 2,0 m canal - pré-moldado - tipo I - areia e brita comerciais</v>
          </cell>
          <cell r="C6054" t="str">
            <v>m</v>
          </cell>
          <cell r="D6054" t="str">
            <v>DNIT 025/2004-ES</v>
          </cell>
        </row>
        <row r="6055">
          <cell r="A6055">
            <v>6817890</v>
          </cell>
          <cell r="B6055" t="str">
            <v>Corpo BSCC - seção 2,0 x 2,0 m canal - pré-moldado - tipo I - areia extraída e brita produzida</v>
          </cell>
          <cell r="C6055" t="str">
            <v>m</v>
          </cell>
          <cell r="D6055" t="str">
            <v>DNIT 025/2004-ES</v>
          </cell>
        </row>
        <row r="6056">
          <cell r="A6056">
            <v>6817891</v>
          </cell>
          <cell r="B6056" t="str">
            <v>Corpo BSCC - seção 2,0 x 2,0 m canal - pré-moldado - tipo II - areia e brita comerciais</v>
          </cell>
          <cell r="C6056" t="str">
            <v>m</v>
          </cell>
          <cell r="D6056" t="str">
            <v>DNIT 025/2004-ES</v>
          </cell>
        </row>
        <row r="6057">
          <cell r="A6057">
            <v>6817892</v>
          </cell>
          <cell r="B6057" t="str">
            <v>Corpo BSCC - seção 2,0 x 2,0 m canal - pré-moldado - tipo II - areia extraída e brita produzida</v>
          </cell>
          <cell r="C6057" t="str">
            <v>m</v>
          </cell>
          <cell r="D6057" t="str">
            <v>DNIT 025/2004-ES</v>
          </cell>
        </row>
        <row r="6058">
          <cell r="A6058">
            <v>6817893</v>
          </cell>
          <cell r="B6058" t="str">
            <v>Corpo BSCC - seção 2,5 x 1,5 m canal - pré-moldado - areia e brita comerciais</v>
          </cell>
          <cell r="C6058" t="str">
            <v>m</v>
          </cell>
          <cell r="D6058" t="str">
            <v>DNIT 025/2004-ES</v>
          </cell>
        </row>
        <row r="6059">
          <cell r="A6059">
            <v>6817894</v>
          </cell>
          <cell r="B6059" t="str">
            <v>Corpo BSCC - seção 2,5 x 1,5 m canal - pré-moldado - areia extraída e brita produzida</v>
          </cell>
          <cell r="C6059" t="str">
            <v>m</v>
          </cell>
          <cell r="D6059" t="str">
            <v>DNIT 025/2004-ES</v>
          </cell>
        </row>
        <row r="6060">
          <cell r="A6060">
            <v>6817895</v>
          </cell>
          <cell r="B6060" t="str">
            <v>Corpo BSCC - seção 2,5 x 2,0 m canal - pré-moldado - tipo I - areia e brita comerciais</v>
          </cell>
          <cell r="C6060" t="str">
            <v>m</v>
          </cell>
          <cell r="D6060" t="str">
            <v>DNIT 025/2004-ES</v>
          </cell>
        </row>
        <row r="6061">
          <cell r="A6061">
            <v>6817896</v>
          </cell>
          <cell r="B6061" t="str">
            <v>Corpo BSCC - seção 2,5 x 2,0 m canal - pré-moldado - tipo I - areia extraída e brita produzida</v>
          </cell>
          <cell r="C6061" t="str">
            <v>m</v>
          </cell>
          <cell r="D6061" t="str">
            <v>DNIT 025/2004-ES</v>
          </cell>
        </row>
        <row r="6062">
          <cell r="A6062">
            <v>6817897</v>
          </cell>
          <cell r="B6062" t="str">
            <v>Corpo BSCC - seção 2,5 x 2,0 m canal - pré-moldado - tipo II - areia e brita comerciais</v>
          </cell>
          <cell r="C6062" t="str">
            <v>m</v>
          </cell>
          <cell r="D6062" t="str">
            <v>DNIT 025/2004-ES</v>
          </cell>
        </row>
        <row r="6063">
          <cell r="A6063">
            <v>6817898</v>
          </cell>
          <cell r="B6063" t="str">
            <v>Corpo BSCC - seção 2,5 x 2,0 m canal - pré-moldado - tipo II - areia extraída e brita produzida</v>
          </cell>
          <cell r="C6063" t="str">
            <v>m</v>
          </cell>
          <cell r="D6063" t="str">
            <v>DNIT 025/2004-ES</v>
          </cell>
        </row>
        <row r="6064">
          <cell r="A6064">
            <v>6817899</v>
          </cell>
          <cell r="B6064" t="str">
            <v>Corpo BSCC - seção 3,0 x 1,5 m canal - pré-moldado - areia e brita comerciais</v>
          </cell>
          <cell r="C6064" t="str">
            <v>m</v>
          </cell>
          <cell r="D6064" t="str">
            <v>DNIT 025/2004-ES</v>
          </cell>
        </row>
        <row r="6065">
          <cell r="A6065">
            <v>6817900</v>
          </cell>
          <cell r="B6065" t="str">
            <v>Corpo BSCC - seção 3,0 x 1,5 m canal - pré-moldado - areia extraída e brita produzida</v>
          </cell>
          <cell r="C6065" t="str">
            <v>m</v>
          </cell>
          <cell r="D6065" t="str">
            <v>DNIT 025/2004-ES</v>
          </cell>
        </row>
        <row r="6066">
          <cell r="A6066">
            <v>6817901</v>
          </cell>
          <cell r="B6066" t="str">
            <v>Corpo BSCC - seção 3,0 x 2,0 m canal - pré-moldado - tipo I - areia e brita comerciais</v>
          </cell>
          <cell r="C6066" t="str">
            <v>m</v>
          </cell>
          <cell r="D6066" t="str">
            <v>DNIT 025/2004-ES</v>
          </cell>
        </row>
        <row r="6067">
          <cell r="A6067">
            <v>6817902</v>
          </cell>
          <cell r="B6067" t="str">
            <v>Corpo BSCC - seção 3,0 x 2,0 m canal - pré-moldado - tipo I - areia extraída e brita produzida</v>
          </cell>
          <cell r="C6067" t="str">
            <v>m</v>
          </cell>
          <cell r="D6067" t="str">
            <v>DNIT 025/2004-ES</v>
          </cell>
        </row>
        <row r="6068">
          <cell r="A6068">
            <v>6817903</v>
          </cell>
          <cell r="B6068" t="str">
            <v>Corpo BSCC - seção 3,0 x 2,0 m canal - pré-moldado - tipo II - areia e brita comerciais</v>
          </cell>
          <cell r="C6068" t="str">
            <v>m</v>
          </cell>
          <cell r="D6068" t="str">
            <v>DNIT 025/2004-ES</v>
          </cell>
        </row>
        <row r="6069">
          <cell r="A6069">
            <v>6817904</v>
          </cell>
          <cell r="B6069" t="str">
            <v>Corpo BSCC - seção 3,0 x 2,0 m canal - pré-moldado - tipo II - areia extraída e brita produzida</v>
          </cell>
          <cell r="C6069" t="str">
            <v>m</v>
          </cell>
          <cell r="D6069" t="str">
            <v>DNIT 025/2004-ES</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pageSetUpPr fitToPage="1"/>
  </sheetPr>
  <dimension ref="A2:J620"/>
  <sheetViews>
    <sheetView tabSelected="1" view="pageBreakPreview" zoomScaleNormal="85" zoomScaleSheetLayoutView="100" workbookViewId="0">
      <selection activeCell="E629" sqref="E629"/>
    </sheetView>
  </sheetViews>
  <sheetFormatPr defaultColWidth="9.140625" defaultRowHeight="12.15" x14ac:dyDescent="0.25"/>
  <cols>
    <col min="1" max="1" width="8.5703125" style="82" customWidth="1"/>
    <col min="2" max="2" width="52.5703125" style="84" customWidth="1"/>
    <col min="3" max="3" width="13.42578125" style="85" customWidth="1"/>
    <col min="4" max="4" width="8.42578125" style="82" bestFit="1" customWidth="1"/>
    <col min="5" max="5" width="18" style="83" bestFit="1" customWidth="1"/>
    <col min="6" max="6" width="18.28515625" style="73" bestFit="1" customWidth="1"/>
    <col min="7" max="7" width="19.28515625" style="73" bestFit="1" customWidth="1"/>
    <col min="8" max="8" width="12.42578125" style="86" customWidth="1"/>
    <col min="9" max="9" width="7.85546875" style="86" customWidth="1"/>
    <col min="10" max="16384" width="9.140625" style="73"/>
  </cols>
  <sheetData>
    <row r="2" spans="1:9" s="72" customFormat="1" ht="13.2" customHeight="1" x14ac:dyDescent="0.2">
      <c r="A2" s="179" t="s">
        <v>11</v>
      </c>
      <c r="B2" s="179"/>
      <c r="C2" s="179"/>
      <c r="D2" s="179"/>
      <c r="E2" s="179"/>
      <c r="F2" s="179"/>
      <c r="G2" s="180"/>
      <c r="H2" s="180"/>
      <c r="I2" s="180"/>
    </row>
    <row r="3" spans="1:9" s="72" customFormat="1" ht="18" customHeight="1" x14ac:dyDescent="0.25">
      <c r="A3" s="168" t="s">
        <v>0</v>
      </c>
      <c r="B3" s="168"/>
      <c r="C3" s="168"/>
      <c r="D3" s="168"/>
      <c r="E3" s="168"/>
      <c r="F3" s="168"/>
      <c r="G3" s="181"/>
      <c r="H3" s="181"/>
      <c r="I3" s="181"/>
    </row>
    <row r="4" spans="1:9" s="72" customFormat="1" ht="13.55" customHeight="1" x14ac:dyDescent="0.25">
      <c r="A4" s="182"/>
      <c r="B4" s="182"/>
      <c r="C4" s="182"/>
      <c r="D4" s="182"/>
      <c r="E4" s="182"/>
      <c r="F4" s="182"/>
      <c r="G4" s="169"/>
      <c r="H4" s="169"/>
      <c r="I4" s="169"/>
    </row>
    <row r="5" spans="1:9" x14ac:dyDescent="0.25">
      <c r="A5" s="191" t="s">
        <v>17</v>
      </c>
      <c r="B5" s="191"/>
      <c r="C5" s="191"/>
      <c r="D5" s="191"/>
      <c r="E5" s="191"/>
      <c r="F5" s="191"/>
      <c r="G5" s="191"/>
      <c r="H5" s="191"/>
      <c r="I5" s="191"/>
    </row>
    <row r="6" spans="1:9" ht="6.25" customHeight="1" x14ac:dyDescent="0.25">
      <c r="A6" s="192"/>
      <c r="B6" s="193"/>
      <c r="C6" s="193"/>
      <c r="D6" s="193"/>
      <c r="E6" s="193"/>
      <c r="F6" s="193"/>
      <c r="G6" s="193"/>
      <c r="H6" s="193"/>
      <c r="I6" s="194"/>
    </row>
    <row r="7" spans="1:9" x14ac:dyDescent="0.25">
      <c r="A7" s="195" t="s">
        <v>18</v>
      </c>
      <c r="B7" s="196"/>
      <c r="C7" s="196"/>
      <c r="D7" s="196"/>
      <c r="E7" s="196"/>
      <c r="F7" s="196"/>
      <c r="G7" s="196"/>
      <c r="H7" s="196"/>
      <c r="I7" s="197"/>
    </row>
    <row r="8" spans="1:9" ht="6.25" customHeight="1" x14ac:dyDescent="0.25">
      <c r="A8" s="198"/>
      <c r="B8" s="199"/>
      <c r="C8" s="199"/>
      <c r="D8" s="199"/>
      <c r="E8" s="199"/>
      <c r="F8" s="199"/>
      <c r="G8" s="199"/>
      <c r="H8" s="199"/>
      <c r="I8" s="200"/>
    </row>
    <row r="9" spans="1:9" x14ac:dyDescent="0.25">
      <c r="A9" s="201" t="s">
        <v>19</v>
      </c>
      <c r="B9" s="202"/>
      <c r="C9" s="202"/>
      <c r="D9" s="202"/>
      <c r="E9" s="202"/>
      <c r="F9" s="203"/>
      <c r="G9" s="77"/>
      <c r="H9" s="78"/>
      <c r="I9" s="151"/>
    </row>
    <row r="10" spans="1:9" x14ac:dyDescent="0.25">
      <c r="A10" s="205" t="s">
        <v>20</v>
      </c>
      <c r="B10" s="206"/>
      <c r="C10" s="206"/>
      <c r="D10" s="206"/>
      <c r="E10" s="206"/>
      <c r="F10" s="207"/>
      <c r="G10" s="79" t="s">
        <v>21</v>
      </c>
      <c r="H10" s="80">
        <v>1292.4000000000001</v>
      </c>
      <c r="I10" s="153" t="s">
        <v>3</v>
      </c>
    </row>
    <row r="11" spans="1:9" x14ac:dyDescent="0.25">
      <c r="A11" s="205" t="s">
        <v>22</v>
      </c>
      <c r="B11" s="214"/>
      <c r="C11" s="214"/>
      <c r="D11" s="214"/>
      <c r="E11" s="214"/>
      <c r="F11" s="215"/>
      <c r="G11" s="79" t="s">
        <v>23</v>
      </c>
      <c r="H11" s="81">
        <v>43875.49</v>
      </c>
      <c r="I11" s="153" t="s">
        <v>24</v>
      </c>
    </row>
    <row r="12" spans="1:9" x14ac:dyDescent="0.25">
      <c r="A12" s="205" t="s">
        <v>1065</v>
      </c>
      <c r="B12" s="206"/>
      <c r="C12" s="206"/>
      <c r="D12" s="206"/>
      <c r="E12" s="206"/>
      <c r="F12" s="207"/>
      <c r="G12" s="79" t="s">
        <v>25</v>
      </c>
      <c r="H12" s="137">
        <v>0.21299999999999999</v>
      </c>
      <c r="I12" s="154"/>
    </row>
    <row r="13" spans="1:9" x14ac:dyDescent="0.25">
      <c r="A13" s="155"/>
      <c r="B13" s="152"/>
      <c r="C13" s="152"/>
      <c r="D13" s="152"/>
      <c r="E13" s="152"/>
      <c r="F13" s="152"/>
      <c r="G13" s="79" t="s">
        <v>26</v>
      </c>
      <c r="H13" s="137">
        <v>0.13</v>
      </c>
      <c r="I13" s="154"/>
    </row>
    <row r="14" spans="1:9" ht="6.25" customHeight="1" x14ac:dyDescent="0.25">
      <c r="A14" s="216"/>
      <c r="B14" s="216"/>
      <c r="C14" s="216"/>
      <c r="D14" s="216"/>
      <c r="E14" s="216"/>
      <c r="F14" s="216"/>
      <c r="G14" s="216"/>
      <c r="H14" s="216"/>
      <c r="I14" s="216"/>
    </row>
    <row r="15" spans="1:9" x14ac:dyDescent="0.25">
      <c r="A15" s="208" t="s">
        <v>1</v>
      </c>
      <c r="B15" s="208" t="s">
        <v>27</v>
      </c>
      <c r="C15" s="204" t="s">
        <v>28</v>
      </c>
      <c r="D15" s="208" t="s">
        <v>29</v>
      </c>
      <c r="E15" s="204" t="s">
        <v>30</v>
      </c>
      <c r="F15" s="208" t="s">
        <v>31</v>
      </c>
      <c r="G15" s="208" t="s">
        <v>32</v>
      </c>
      <c r="H15" s="208" t="s">
        <v>33</v>
      </c>
      <c r="I15" s="208" t="s">
        <v>34</v>
      </c>
    </row>
    <row r="16" spans="1:9" x14ac:dyDescent="0.25">
      <c r="A16" s="208"/>
      <c r="B16" s="208"/>
      <c r="C16" s="204"/>
      <c r="D16" s="208"/>
      <c r="E16" s="204"/>
      <c r="F16" s="208"/>
      <c r="G16" s="208"/>
      <c r="H16" s="208"/>
      <c r="I16" s="208"/>
    </row>
    <row r="17" spans="1:9" ht="6.25" customHeight="1" x14ac:dyDescent="0.25">
      <c r="A17" s="183"/>
      <c r="B17" s="183"/>
      <c r="C17" s="183"/>
      <c r="D17" s="183"/>
      <c r="E17" s="183"/>
      <c r="F17" s="183"/>
      <c r="G17" s="183"/>
      <c r="H17" s="183"/>
      <c r="I17" s="183"/>
    </row>
    <row r="18" spans="1:9" x14ac:dyDescent="0.25">
      <c r="A18" s="50">
        <v>1</v>
      </c>
      <c r="B18" s="187" t="s">
        <v>35</v>
      </c>
      <c r="C18" s="187"/>
      <c r="D18" s="187"/>
      <c r="E18" s="187"/>
      <c r="F18" s="187"/>
      <c r="G18" s="187"/>
      <c r="H18" s="187"/>
      <c r="I18" s="187"/>
    </row>
    <row r="19" spans="1:9" x14ac:dyDescent="0.25">
      <c r="A19" s="51" t="s">
        <v>36</v>
      </c>
      <c r="B19" s="209" t="s">
        <v>37</v>
      </c>
      <c r="C19" s="210"/>
      <c r="D19" s="210"/>
      <c r="E19" s="210"/>
      <c r="F19" s="210"/>
      <c r="G19" s="210"/>
      <c r="H19" s="211"/>
      <c r="I19" s="68"/>
    </row>
    <row r="20" spans="1:9" ht="24.25" x14ac:dyDescent="0.25">
      <c r="A20" s="6" t="s">
        <v>38</v>
      </c>
      <c r="B20" s="5" t="s">
        <v>39</v>
      </c>
      <c r="C20" s="120">
        <v>1</v>
      </c>
      <c r="D20" s="75" t="s">
        <v>2</v>
      </c>
      <c r="E20" s="3">
        <v>543.32000000000005</v>
      </c>
      <c r="F20" s="49">
        <f t="shared" ref="F20:F28" si="0">ROUND(E20*(1+$H$12),2)</f>
        <v>659.05</v>
      </c>
      <c r="G20" s="2">
        <f>ROUND(F20*C20,2)</f>
        <v>659.05</v>
      </c>
      <c r="H20" s="4">
        <f>G20/$G$65</f>
        <v>1.8649511361154702E-4</v>
      </c>
      <c r="I20" s="69"/>
    </row>
    <row r="21" spans="1:9" x14ac:dyDescent="0.25">
      <c r="A21" s="6" t="s">
        <v>40</v>
      </c>
      <c r="B21" s="5" t="s">
        <v>41</v>
      </c>
      <c r="C21" s="120">
        <v>1</v>
      </c>
      <c r="D21" s="75" t="s">
        <v>2</v>
      </c>
      <c r="E21" s="3">
        <v>919.46</v>
      </c>
      <c r="F21" s="49">
        <f t="shared" si="0"/>
        <v>1115.3</v>
      </c>
      <c r="G21" s="2">
        <f>ROUND(F21*C21,2)</f>
        <v>1115.3</v>
      </c>
      <c r="H21" s="4">
        <f t="shared" ref="H21:H32" si="1">G21/$G$65</f>
        <v>3.1560276187081161E-4</v>
      </c>
      <c r="I21" s="69"/>
    </row>
    <row r="22" spans="1:9" ht="36.4" x14ac:dyDescent="0.25">
      <c r="A22" s="6" t="s">
        <v>42</v>
      </c>
      <c r="B22" s="106" t="s">
        <v>43</v>
      </c>
      <c r="C22" s="76">
        <f>ROUND((0.4*0.2)*12,2)</f>
        <v>0.96</v>
      </c>
      <c r="D22" s="107" t="s">
        <v>44</v>
      </c>
      <c r="E22" s="3">
        <v>119.5</v>
      </c>
      <c r="F22" s="49">
        <f t="shared" ref="F22" si="2">ROUND(E22*(1+$H$12),2)</f>
        <v>144.94999999999999</v>
      </c>
      <c r="G22" s="2">
        <f>ROUND(F22*C22,2)</f>
        <v>139.15</v>
      </c>
      <c r="H22" s="4">
        <f t="shared" ref="H22" si="3">G22/$G$65</f>
        <v>3.9376064121154347E-5</v>
      </c>
      <c r="I22" s="69"/>
    </row>
    <row r="23" spans="1:9" ht="24.25" x14ac:dyDescent="0.25">
      <c r="A23" s="6" t="s">
        <v>45</v>
      </c>
      <c r="B23" s="5" t="s">
        <v>46</v>
      </c>
      <c r="C23" s="120">
        <v>1</v>
      </c>
      <c r="D23" s="75" t="s">
        <v>2</v>
      </c>
      <c r="E23" s="3">
        <v>1644.57</v>
      </c>
      <c r="F23" s="49">
        <f t="shared" si="0"/>
        <v>1994.86</v>
      </c>
      <c r="G23" s="2">
        <f>ROUND(F23*C23,2)</f>
        <v>1994.86</v>
      </c>
      <c r="H23" s="4">
        <f t="shared" si="1"/>
        <v>5.644968399046062E-4</v>
      </c>
      <c r="I23" s="69"/>
    </row>
    <row r="24" spans="1:9" ht="36.4" x14ac:dyDescent="0.25">
      <c r="A24" s="6" t="s">
        <v>47</v>
      </c>
      <c r="B24" s="5" t="s">
        <v>48</v>
      </c>
      <c r="C24" s="120">
        <v>8</v>
      </c>
      <c r="D24" s="75" t="s">
        <v>24</v>
      </c>
      <c r="E24" s="3">
        <v>464.64</v>
      </c>
      <c r="F24" s="49">
        <f t="shared" si="0"/>
        <v>563.61</v>
      </c>
      <c r="G24" s="2">
        <f>ROUND(F24*C24,2)</f>
        <v>4508.88</v>
      </c>
      <c r="H24" s="4">
        <f t="shared" si="1"/>
        <v>1.2759033273057163E-3</v>
      </c>
      <c r="I24" s="69"/>
    </row>
    <row r="25" spans="1:9" ht="36.4" x14ac:dyDescent="0.25">
      <c r="A25" s="6" t="s">
        <v>49</v>
      </c>
      <c r="B25" s="5" t="s">
        <v>50</v>
      </c>
      <c r="C25" s="120">
        <f>ROUND(((137.15)*2.2),2)</f>
        <v>301.73</v>
      </c>
      <c r="D25" s="75" t="s">
        <v>24</v>
      </c>
      <c r="E25" s="3">
        <v>99</v>
      </c>
      <c r="F25" s="49">
        <f t="shared" si="0"/>
        <v>120.09</v>
      </c>
      <c r="G25" s="2">
        <f>ROUND(F25*C25,2)</f>
        <v>36234.76</v>
      </c>
      <c r="H25" s="4">
        <f t="shared" si="1"/>
        <v>1.0253555394715334E-2</v>
      </c>
      <c r="I25" s="69"/>
    </row>
    <row r="26" spans="1:9" ht="36.4" x14ac:dyDescent="0.25">
      <c r="A26" s="6" t="s">
        <v>51</v>
      </c>
      <c r="B26" s="5" t="s">
        <v>52</v>
      </c>
      <c r="C26" s="120">
        <f>ROUND(((1510.26)*1.1),2)</f>
        <v>1661.29</v>
      </c>
      <c r="D26" s="75" t="s">
        <v>24</v>
      </c>
      <c r="E26" s="3">
        <v>99</v>
      </c>
      <c r="F26" s="49">
        <f t="shared" si="0"/>
        <v>120.09</v>
      </c>
      <c r="G26" s="2">
        <f>ROUND(F26*C26,2)</f>
        <v>199504.32</v>
      </c>
      <c r="H26" s="4">
        <f t="shared" si="1"/>
        <v>5.6454868104687715E-2</v>
      </c>
      <c r="I26" s="69"/>
    </row>
    <row r="27" spans="1:9" ht="36.4" x14ac:dyDescent="0.25">
      <c r="A27" s="6" t="s">
        <v>53</v>
      </c>
      <c r="B27" s="5" t="s">
        <v>54</v>
      </c>
      <c r="C27" s="120">
        <f>C26</f>
        <v>1661.29</v>
      </c>
      <c r="D27" s="75" t="s">
        <v>3</v>
      </c>
      <c r="E27" s="3">
        <v>45.72</v>
      </c>
      <c r="F27" s="49">
        <f t="shared" si="0"/>
        <v>55.46</v>
      </c>
      <c r="G27" s="2">
        <f>ROUND(F27*C27,2)</f>
        <v>92135.14</v>
      </c>
      <c r="H27" s="4">
        <f t="shared" si="1"/>
        <v>2.6072002734110904E-2</v>
      </c>
      <c r="I27" s="69"/>
    </row>
    <row r="28" spans="1:9" ht="24.25" customHeight="1" x14ac:dyDescent="0.25">
      <c r="A28" s="6" t="s">
        <v>55</v>
      </c>
      <c r="B28" s="5" t="s">
        <v>56</v>
      </c>
      <c r="C28" s="120">
        <v>6</v>
      </c>
      <c r="D28" s="75" t="s">
        <v>2</v>
      </c>
      <c r="E28" s="3">
        <v>36.619999999999997</v>
      </c>
      <c r="F28" s="49">
        <f t="shared" si="0"/>
        <v>44.42</v>
      </c>
      <c r="G28" s="2">
        <f>ROUND(F28*C28,2)</f>
        <v>266.52</v>
      </c>
      <c r="H28" s="4">
        <f t="shared" si="1"/>
        <v>7.5418674880129756E-5</v>
      </c>
      <c r="I28" s="69"/>
    </row>
    <row r="29" spans="1:9" ht="36.4" x14ac:dyDescent="0.25">
      <c r="A29" s="6" t="s">
        <v>57</v>
      </c>
      <c r="B29" s="5" t="s">
        <v>58</v>
      </c>
      <c r="C29" s="120">
        <f>C26+C25</f>
        <v>1963.02</v>
      </c>
      <c r="D29" s="75" t="s">
        <v>24</v>
      </c>
      <c r="E29" s="3">
        <v>153.38</v>
      </c>
      <c r="F29" s="49">
        <f>ROUND(E29*(1+$H$13),2)</f>
        <v>173.32</v>
      </c>
      <c r="G29" s="2">
        <f>ROUND(F29*C29,2)</f>
        <v>340230.63</v>
      </c>
      <c r="H29" s="4">
        <f t="shared" si="1"/>
        <v>9.6276989600149035E-2</v>
      </c>
      <c r="I29" s="69"/>
    </row>
    <row r="30" spans="1:9" ht="24.25" x14ac:dyDescent="0.25">
      <c r="A30" s="6" t="s">
        <v>59</v>
      </c>
      <c r="B30" s="5" t="s">
        <v>60</v>
      </c>
      <c r="C30" s="120">
        <f>ROUND(((2.35*1)*C31),2)</f>
        <v>4.7</v>
      </c>
      <c r="D30" s="75" t="s">
        <v>24</v>
      </c>
      <c r="E30" s="3">
        <v>1636.17</v>
      </c>
      <c r="F30" s="49">
        <f>ROUND(E30*(1+$H$12),2)</f>
        <v>1984.67</v>
      </c>
      <c r="G30" s="2">
        <f>ROUND(F30*C30,2)</f>
        <v>9327.9500000000007</v>
      </c>
      <c r="H30" s="4">
        <f t="shared" si="1"/>
        <v>2.6395828768876872E-3</v>
      </c>
      <c r="I30" s="69"/>
    </row>
    <row r="31" spans="1:9" ht="36.4" x14ac:dyDescent="0.25">
      <c r="A31" s="6" t="s">
        <v>61</v>
      </c>
      <c r="B31" s="5" t="s">
        <v>62</v>
      </c>
      <c r="C31" s="120">
        <v>2</v>
      </c>
      <c r="D31" s="75" t="s">
        <v>63</v>
      </c>
      <c r="E31" s="3">
        <v>1493.45</v>
      </c>
      <c r="F31" s="49">
        <f>ROUND(E31*(1+$H$12),2)</f>
        <v>1811.55</v>
      </c>
      <c r="G31" s="2">
        <f>ROUND(F31*C31,2)</f>
        <v>3623.1</v>
      </c>
      <c r="H31" s="4">
        <f t="shared" si="1"/>
        <v>1.0252491406205842E-3</v>
      </c>
      <c r="I31" s="69"/>
    </row>
    <row r="32" spans="1:9" ht="36.4" x14ac:dyDescent="0.25">
      <c r="A32" s="6" t="s">
        <v>64</v>
      </c>
      <c r="B32" s="5" t="s">
        <v>65</v>
      </c>
      <c r="C32" s="120">
        <v>1</v>
      </c>
      <c r="D32" s="75" t="s">
        <v>63</v>
      </c>
      <c r="E32" s="3">
        <v>6388.81</v>
      </c>
      <c r="F32" s="49">
        <f>ROUND(E32*(1+$H$12),2)</f>
        <v>7749.63</v>
      </c>
      <c r="G32" s="2">
        <f>ROUND(F32*C32,2)</f>
        <v>7749.63</v>
      </c>
      <c r="H32" s="4">
        <f t="shared" si="1"/>
        <v>2.1929567214891942E-3</v>
      </c>
      <c r="I32" s="69"/>
    </row>
    <row r="33" spans="1:9" x14ac:dyDescent="0.25">
      <c r="A33" s="90" t="s">
        <v>66</v>
      </c>
      <c r="B33" s="91" t="s">
        <v>67</v>
      </c>
      <c r="C33" s="92"/>
      <c r="D33" s="92"/>
      <c r="E33" s="92"/>
      <c r="F33" s="92"/>
      <c r="G33" s="92"/>
      <c r="H33" s="93"/>
      <c r="I33" s="69"/>
    </row>
    <row r="34" spans="1:9" ht="24.25" x14ac:dyDescent="0.25">
      <c r="A34" s="6" t="s">
        <v>68</v>
      </c>
      <c r="B34" s="106" t="s">
        <v>39</v>
      </c>
      <c r="C34" s="76">
        <v>1</v>
      </c>
      <c r="D34" s="107" t="s">
        <v>2</v>
      </c>
      <c r="E34" s="3">
        <v>543.32000000000005</v>
      </c>
      <c r="F34" s="49">
        <f t="shared" ref="F34:F42" si="4">ROUND(E34*(1+$H$12),2)</f>
        <v>659.05</v>
      </c>
      <c r="G34" s="2">
        <f>ROUND(F34*C34,2)</f>
        <v>659.05</v>
      </c>
      <c r="H34" s="4">
        <f t="shared" ref="H34:H46" si="5">G34/$G$65</f>
        <v>1.8649511361154702E-4</v>
      </c>
      <c r="I34" s="69"/>
    </row>
    <row r="35" spans="1:9" x14ac:dyDescent="0.25">
      <c r="A35" s="6" t="s">
        <v>69</v>
      </c>
      <c r="B35" s="106" t="s">
        <v>41</v>
      </c>
      <c r="C35" s="76">
        <v>1</v>
      </c>
      <c r="D35" s="107" t="s">
        <v>2</v>
      </c>
      <c r="E35" s="3">
        <v>919.46</v>
      </c>
      <c r="F35" s="49">
        <f t="shared" si="4"/>
        <v>1115.3</v>
      </c>
      <c r="G35" s="2">
        <f>ROUND(F35*C35,2)</f>
        <v>1115.3</v>
      </c>
      <c r="H35" s="4">
        <f t="shared" si="5"/>
        <v>3.1560276187081161E-4</v>
      </c>
      <c r="I35" s="69"/>
    </row>
    <row r="36" spans="1:9" ht="36.4" x14ac:dyDescent="0.25">
      <c r="A36" s="6" t="s">
        <v>70</v>
      </c>
      <c r="B36" s="106" t="s">
        <v>43</v>
      </c>
      <c r="C36" s="76">
        <f>ROUND((0.4*0.2)*12,2)</f>
        <v>0.96</v>
      </c>
      <c r="D36" s="107" t="s">
        <v>44</v>
      </c>
      <c r="E36" s="3">
        <v>119.5</v>
      </c>
      <c r="F36" s="49">
        <f t="shared" ref="F36:F37" si="6">ROUND(E36*(1+$H$12),2)</f>
        <v>144.94999999999999</v>
      </c>
      <c r="G36" s="2">
        <f>ROUND(F36*C36,2)</f>
        <v>139.15</v>
      </c>
      <c r="H36" s="4">
        <f t="shared" ref="H36:H37" si="7">G36/$G$65</f>
        <v>3.9376064121154347E-5</v>
      </c>
      <c r="I36" s="69"/>
    </row>
    <row r="37" spans="1:9" ht="24.25" x14ac:dyDescent="0.25">
      <c r="A37" s="6" t="s">
        <v>71</v>
      </c>
      <c r="B37" s="106" t="s">
        <v>46</v>
      </c>
      <c r="C37" s="76">
        <v>1</v>
      </c>
      <c r="D37" s="107" t="s">
        <v>2</v>
      </c>
      <c r="E37" s="3">
        <v>1644.57</v>
      </c>
      <c r="F37" s="49">
        <f t="shared" si="6"/>
        <v>1994.86</v>
      </c>
      <c r="G37" s="2">
        <f>ROUND(F37*C37,2)</f>
        <v>1994.86</v>
      </c>
      <c r="H37" s="4">
        <f t="shared" si="7"/>
        <v>5.644968399046062E-4</v>
      </c>
      <c r="I37" s="69"/>
    </row>
    <row r="38" spans="1:9" ht="36.4" x14ac:dyDescent="0.25">
      <c r="A38" s="6" t="s">
        <v>72</v>
      </c>
      <c r="B38" s="106" t="s">
        <v>48</v>
      </c>
      <c r="C38" s="76">
        <v>8</v>
      </c>
      <c r="D38" s="107" t="s">
        <v>24</v>
      </c>
      <c r="E38" s="3">
        <v>464.64</v>
      </c>
      <c r="F38" s="49">
        <f t="shared" si="4"/>
        <v>563.61</v>
      </c>
      <c r="G38" s="2">
        <f>ROUND(F38*C38,2)</f>
        <v>4508.88</v>
      </c>
      <c r="H38" s="4">
        <f t="shared" si="5"/>
        <v>1.2759033273057163E-3</v>
      </c>
      <c r="I38" s="69"/>
    </row>
    <row r="39" spans="1:9" ht="36.4" x14ac:dyDescent="0.25">
      <c r="A39" s="6" t="s">
        <v>73</v>
      </c>
      <c r="B39" s="106" t="s">
        <v>50</v>
      </c>
      <c r="C39" s="76">
        <f>ROUND(((191.35)*2.2),2)</f>
        <v>420.97</v>
      </c>
      <c r="D39" s="107" t="s">
        <v>24</v>
      </c>
      <c r="E39" s="3">
        <v>99</v>
      </c>
      <c r="F39" s="49">
        <f t="shared" si="4"/>
        <v>120.09</v>
      </c>
      <c r="G39" s="2">
        <f>ROUND(F39*C39,2)</f>
        <v>50554.29</v>
      </c>
      <c r="H39" s="4">
        <f t="shared" si="5"/>
        <v>1.4305633953571196E-2</v>
      </c>
      <c r="I39" s="69"/>
    </row>
    <row r="40" spans="1:9" ht="36.4" x14ac:dyDescent="0.25">
      <c r="A40" s="6" t="s">
        <v>74</v>
      </c>
      <c r="B40" s="106" t="s">
        <v>52</v>
      </c>
      <c r="C40" s="76">
        <f>ROUND(((1036.64)*1.1),2)</f>
        <v>1140.3</v>
      </c>
      <c r="D40" s="107" t="s">
        <v>24</v>
      </c>
      <c r="E40" s="3">
        <v>99</v>
      </c>
      <c r="F40" s="49">
        <f t="shared" si="4"/>
        <v>120.09</v>
      </c>
      <c r="G40" s="2">
        <f>ROUND(F40*C40,2)</f>
        <v>136938.63</v>
      </c>
      <c r="H40" s="4">
        <f t="shared" si="5"/>
        <v>3.8750300219497165E-2</v>
      </c>
      <c r="I40" s="69"/>
    </row>
    <row r="41" spans="1:9" ht="36.4" x14ac:dyDescent="0.25">
      <c r="A41" s="6" t="s">
        <v>75</v>
      </c>
      <c r="B41" s="106" t="s">
        <v>76</v>
      </c>
      <c r="C41" s="76">
        <f>C40</f>
        <v>1140.3</v>
      </c>
      <c r="D41" s="107" t="s">
        <v>3</v>
      </c>
      <c r="E41" s="3">
        <v>45.72</v>
      </c>
      <c r="F41" s="49">
        <f t="shared" si="4"/>
        <v>55.46</v>
      </c>
      <c r="G41" s="2">
        <f>ROUND(F41*C41,2)</f>
        <v>63241.04</v>
      </c>
      <c r="H41" s="4">
        <f t="shared" si="5"/>
        <v>1.7895675502181005E-2</v>
      </c>
      <c r="I41" s="69"/>
    </row>
    <row r="42" spans="1:9" x14ac:dyDescent="0.25">
      <c r="A42" s="6" t="s">
        <v>77</v>
      </c>
      <c r="B42" s="106" t="s">
        <v>56</v>
      </c>
      <c r="C42" s="76">
        <v>10</v>
      </c>
      <c r="D42" s="107" t="s">
        <v>2</v>
      </c>
      <c r="E42" s="3">
        <v>36.619999999999997</v>
      </c>
      <c r="F42" s="49">
        <f t="shared" si="4"/>
        <v>44.42</v>
      </c>
      <c r="G42" s="2">
        <f>ROUND(F42*C42,2)</f>
        <v>444.2</v>
      </c>
      <c r="H42" s="4">
        <f t="shared" si="5"/>
        <v>1.2569779146688292E-4</v>
      </c>
      <c r="I42" s="69"/>
    </row>
    <row r="43" spans="1:9" ht="36.4" x14ac:dyDescent="0.25">
      <c r="A43" s="6" t="s">
        <v>78</v>
      </c>
      <c r="B43" s="106" t="s">
        <v>58</v>
      </c>
      <c r="C43" s="76">
        <f>C40+C39+(6*(16.7*2.3))+(28.9*2.3)</f>
        <v>1858.2</v>
      </c>
      <c r="D43" s="107" t="s">
        <v>24</v>
      </c>
      <c r="E43" s="3">
        <v>153.38</v>
      </c>
      <c r="F43" s="49">
        <f>ROUND(E43*(1+$H$13),2)</f>
        <v>173.32</v>
      </c>
      <c r="G43" s="2">
        <f>ROUND(F43*C43,2)</f>
        <v>322063.21999999997</v>
      </c>
      <c r="H43" s="4">
        <f t="shared" si="5"/>
        <v>9.1136054630150468E-2</v>
      </c>
      <c r="I43" s="69"/>
    </row>
    <row r="44" spans="1:9" ht="24.25" x14ac:dyDescent="0.25">
      <c r="A44" s="6" t="s">
        <v>79</v>
      </c>
      <c r="B44" s="106" t="s">
        <v>80</v>
      </c>
      <c r="C44" s="76">
        <f>ROUND(((2.35*1)*C45),2)</f>
        <v>4.7</v>
      </c>
      <c r="D44" s="107" t="s">
        <v>24</v>
      </c>
      <c r="E44" s="3">
        <v>1636.17</v>
      </c>
      <c r="F44" s="49">
        <f>ROUND(E44*(1+$H$12),2)</f>
        <v>1984.67</v>
      </c>
      <c r="G44" s="2">
        <f>ROUND(F44*C44,2)</f>
        <v>9327.9500000000007</v>
      </c>
      <c r="H44" s="4">
        <f t="shared" si="5"/>
        <v>2.6395828768876872E-3</v>
      </c>
      <c r="I44" s="69"/>
    </row>
    <row r="45" spans="1:9" ht="36.4" x14ac:dyDescent="0.25">
      <c r="A45" s="6" t="s">
        <v>81</v>
      </c>
      <c r="B45" s="106" t="s">
        <v>62</v>
      </c>
      <c r="C45" s="76">
        <v>2</v>
      </c>
      <c r="D45" s="107" t="s">
        <v>63</v>
      </c>
      <c r="E45" s="3">
        <v>1493.45</v>
      </c>
      <c r="F45" s="49">
        <f>ROUND(E45*(1+$H$12),2)</f>
        <v>1811.55</v>
      </c>
      <c r="G45" s="2">
        <f>ROUND(F45*C45,2)</f>
        <v>3623.1</v>
      </c>
      <c r="H45" s="4">
        <f t="shared" si="5"/>
        <v>1.0252491406205842E-3</v>
      </c>
      <c r="I45" s="69"/>
    </row>
    <row r="46" spans="1:9" ht="36.4" x14ac:dyDescent="0.25">
      <c r="A46" s="6" t="s">
        <v>82</v>
      </c>
      <c r="B46" s="106" t="s">
        <v>65</v>
      </c>
      <c r="C46" s="76">
        <v>1</v>
      </c>
      <c r="D46" s="107" t="s">
        <v>63</v>
      </c>
      <c r="E46" s="3">
        <v>6388.81</v>
      </c>
      <c r="F46" s="49">
        <f>ROUND(E46*(1+$H$12),2)</f>
        <v>7749.63</v>
      </c>
      <c r="G46" s="2">
        <f>ROUND(F46*C46,2)</f>
        <v>7749.63</v>
      </c>
      <c r="H46" s="4">
        <f t="shared" si="5"/>
        <v>2.1929567214891942E-3</v>
      </c>
      <c r="I46" s="69"/>
    </row>
    <row r="47" spans="1:9" x14ac:dyDescent="0.25">
      <c r="A47" s="90" t="s">
        <v>83</v>
      </c>
      <c r="B47" s="91" t="s">
        <v>84</v>
      </c>
      <c r="C47" s="92"/>
      <c r="D47" s="92"/>
      <c r="E47" s="92"/>
      <c r="F47" s="92"/>
      <c r="G47" s="92"/>
      <c r="H47" s="93"/>
      <c r="I47" s="69"/>
    </row>
    <row r="48" spans="1:9" ht="24.25" x14ac:dyDescent="0.25">
      <c r="A48" s="6" t="s">
        <v>85</v>
      </c>
      <c r="B48" s="5" t="s">
        <v>86</v>
      </c>
      <c r="C48" s="76">
        <v>20</v>
      </c>
      <c r="D48" s="107" t="s">
        <v>87</v>
      </c>
      <c r="E48" s="3">
        <v>650.39</v>
      </c>
      <c r="F48" s="49">
        <f t="shared" ref="F48:F60" si="8">ROUND(E48*(1+$H$12),2)</f>
        <v>788.92</v>
      </c>
      <c r="G48" s="2">
        <f>ROUND(F48*C48,2)</f>
        <v>15778.4</v>
      </c>
      <c r="H48" s="4">
        <f t="shared" ref="H48:H60" si="9">G48/$G$65</f>
        <v>4.4649032707813271E-3</v>
      </c>
      <c r="I48" s="69"/>
    </row>
    <row r="49" spans="1:9" ht="24.25" x14ac:dyDescent="0.25">
      <c r="A49" s="6" t="s">
        <v>88</v>
      </c>
      <c r="B49" s="5" t="s">
        <v>89</v>
      </c>
      <c r="C49" s="76">
        <f>C48</f>
        <v>20</v>
      </c>
      <c r="D49" s="107" t="s">
        <v>87</v>
      </c>
      <c r="E49" s="3">
        <v>945.23</v>
      </c>
      <c r="F49" s="49">
        <f t="shared" si="8"/>
        <v>1146.56</v>
      </c>
      <c r="G49" s="2">
        <f>ROUND(F49*C49,2)</f>
        <v>22931.200000000001</v>
      </c>
      <c r="H49" s="4">
        <f t="shared" si="9"/>
        <v>6.4889716246856952E-3</v>
      </c>
      <c r="I49" s="69"/>
    </row>
    <row r="50" spans="1:9" ht="24.25" x14ac:dyDescent="0.25">
      <c r="A50" s="6" t="s">
        <v>90</v>
      </c>
      <c r="B50" s="5" t="s">
        <v>91</v>
      </c>
      <c r="C50" s="76">
        <f>C48</f>
        <v>20</v>
      </c>
      <c r="D50" s="107" t="s">
        <v>87</v>
      </c>
      <c r="E50" s="3">
        <v>832.5</v>
      </c>
      <c r="F50" s="49">
        <f t="shared" si="8"/>
        <v>1009.82</v>
      </c>
      <c r="G50" s="2">
        <f>ROUND(F50*C50,2)</f>
        <v>20196.400000000001</v>
      </c>
      <c r="H50" s="4">
        <f t="shared" si="9"/>
        <v>5.7150897694321356E-3</v>
      </c>
      <c r="I50" s="69"/>
    </row>
    <row r="51" spans="1:9" ht="24.25" x14ac:dyDescent="0.25">
      <c r="A51" s="6" t="s">
        <v>92</v>
      </c>
      <c r="B51" s="5" t="s">
        <v>93</v>
      </c>
      <c r="C51" s="76">
        <f>C48</f>
        <v>20</v>
      </c>
      <c r="D51" s="107" t="s">
        <v>87</v>
      </c>
      <c r="E51" s="3">
        <v>1300.78</v>
      </c>
      <c r="F51" s="49">
        <f t="shared" si="8"/>
        <v>1577.85</v>
      </c>
      <c r="G51" s="2">
        <f>ROUND(F51*C51,2)</f>
        <v>31557</v>
      </c>
      <c r="H51" s="4">
        <f t="shared" si="9"/>
        <v>8.9298631366961385E-3</v>
      </c>
      <c r="I51" s="69"/>
    </row>
    <row r="52" spans="1:9" ht="24.25" x14ac:dyDescent="0.25">
      <c r="A52" s="6" t="s">
        <v>94</v>
      </c>
      <c r="B52" s="5" t="s">
        <v>95</v>
      </c>
      <c r="C52" s="76">
        <v>4</v>
      </c>
      <c r="D52" s="107" t="s">
        <v>63</v>
      </c>
      <c r="E52" s="3">
        <v>4000</v>
      </c>
      <c r="F52" s="49">
        <f t="shared" si="8"/>
        <v>4852</v>
      </c>
      <c r="G52" s="2">
        <f>ROUND(F52*C52,2)</f>
        <v>19408</v>
      </c>
      <c r="H52" s="4">
        <f t="shared" si="9"/>
        <v>5.4919917532401255E-3</v>
      </c>
      <c r="I52" s="69"/>
    </row>
    <row r="53" spans="1:9" x14ac:dyDescent="0.25">
      <c r="A53" s="6" t="s">
        <v>96</v>
      </c>
      <c r="B53" s="5" t="s">
        <v>97</v>
      </c>
      <c r="C53" s="76">
        <v>1</v>
      </c>
      <c r="D53" s="107" t="s">
        <v>2</v>
      </c>
      <c r="E53" s="167">
        <v>4745</v>
      </c>
      <c r="F53" s="49">
        <f t="shared" si="8"/>
        <v>5755.69</v>
      </c>
      <c r="G53" s="2">
        <f>ROUND(F53*C53,2)</f>
        <v>5755.69</v>
      </c>
      <c r="H53" s="4">
        <f t="shared" si="9"/>
        <v>1.6287202191986119E-3</v>
      </c>
      <c r="I53" s="69"/>
    </row>
    <row r="54" spans="1:9" ht="24.25" x14ac:dyDescent="0.25">
      <c r="A54" s="6" t="s">
        <v>98</v>
      </c>
      <c r="B54" s="5" t="s">
        <v>99</v>
      </c>
      <c r="C54" s="76">
        <v>20</v>
      </c>
      <c r="D54" s="107" t="s">
        <v>87</v>
      </c>
      <c r="E54" s="49">
        <v>4092.02</v>
      </c>
      <c r="F54" s="49">
        <f t="shared" si="8"/>
        <v>4963.62</v>
      </c>
      <c r="G54" s="2">
        <f>ROUND(F54*C54,2)</f>
        <v>99272.4</v>
      </c>
      <c r="H54" s="4">
        <f t="shared" si="9"/>
        <v>2.8091673646143601E-2</v>
      </c>
      <c r="I54" s="69"/>
    </row>
    <row r="55" spans="1:9" ht="60.6" x14ac:dyDescent="0.25">
      <c r="A55" s="6" t="s">
        <v>100</v>
      </c>
      <c r="B55" s="141" t="s">
        <v>101</v>
      </c>
      <c r="C55" s="76">
        <v>1</v>
      </c>
      <c r="D55" s="107" t="s">
        <v>2</v>
      </c>
      <c r="E55" s="3">
        <v>17333.37</v>
      </c>
      <c r="F55" s="49">
        <f t="shared" si="8"/>
        <v>21025.38</v>
      </c>
      <c r="G55" s="2">
        <f>ROUND(F55*C55,2)</f>
        <v>21025.38</v>
      </c>
      <c r="H55" s="4">
        <f t="shared" si="9"/>
        <v>5.9496709382079495E-3</v>
      </c>
      <c r="I55" s="69"/>
    </row>
    <row r="56" spans="1:9" ht="24.25" x14ac:dyDescent="0.25">
      <c r="A56" s="6" t="s">
        <v>102</v>
      </c>
      <c r="B56" s="5" t="s">
        <v>103</v>
      </c>
      <c r="C56" s="76">
        <v>20</v>
      </c>
      <c r="D56" s="107" t="s">
        <v>104</v>
      </c>
      <c r="E56" s="3">
        <v>17781.53</v>
      </c>
      <c r="F56" s="49">
        <f t="shared" si="8"/>
        <v>21569</v>
      </c>
      <c r="G56" s="2">
        <f>ROUND(F56*C56,2)</f>
        <v>431380</v>
      </c>
      <c r="H56" s="4">
        <f t="shared" si="9"/>
        <v>0.12207004341058973</v>
      </c>
      <c r="I56" s="69"/>
    </row>
    <row r="57" spans="1:9" ht="48.5" x14ac:dyDescent="0.25">
      <c r="A57" s="6" t="s">
        <v>105</v>
      </c>
      <c r="B57" s="5" t="s">
        <v>106</v>
      </c>
      <c r="C57" s="76">
        <v>20</v>
      </c>
      <c r="D57" s="107" t="s">
        <v>104</v>
      </c>
      <c r="E57" s="3">
        <v>7978.5599999999995</v>
      </c>
      <c r="F57" s="49">
        <f t="shared" si="8"/>
        <v>9677.99</v>
      </c>
      <c r="G57" s="2">
        <f>ROUND(F57*C57,2)</f>
        <v>193559.8</v>
      </c>
      <c r="H57" s="4">
        <f t="shared" si="9"/>
        <v>5.4772713590210638E-2</v>
      </c>
      <c r="I57" s="69"/>
    </row>
    <row r="58" spans="1:9" ht="24.25" x14ac:dyDescent="0.25">
      <c r="A58" s="6" t="s">
        <v>107</v>
      </c>
      <c r="B58" s="5" t="s">
        <v>108</v>
      </c>
      <c r="C58" s="76">
        <v>20</v>
      </c>
      <c r="D58" s="107" t="s">
        <v>104</v>
      </c>
      <c r="E58" s="3">
        <v>15665.15</v>
      </c>
      <c r="F58" s="49">
        <f t="shared" ref="F58" si="10">ROUND(E58*(1+$H$12),2)</f>
        <v>19001.830000000002</v>
      </c>
      <c r="G58" s="2">
        <f>ROUND(F58*C58,2)</f>
        <v>380036.6</v>
      </c>
      <c r="H58" s="4">
        <f t="shared" ref="H58" si="11">G58/$G$65</f>
        <v>0.10754111052810265</v>
      </c>
      <c r="I58" s="69"/>
    </row>
    <row r="59" spans="1:9" x14ac:dyDescent="0.25">
      <c r="A59" s="6" t="s">
        <v>109</v>
      </c>
      <c r="B59" s="106" t="s">
        <v>110</v>
      </c>
      <c r="C59" s="76">
        <v>12</v>
      </c>
      <c r="D59" s="107" t="s">
        <v>2</v>
      </c>
      <c r="E59" s="3">
        <v>576</v>
      </c>
      <c r="F59" s="49">
        <f t="shared" si="8"/>
        <v>698.69</v>
      </c>
      <c r="G59" s="2">
        <f>ROUND(F59*C59,2)</f>
        <v>8384.2800000000007</v>
      </c>
      <c r="H59" s="4">
        <f t="shared" si="9"/>
        <v>2.3725472288157524E-3</v>
      </c>
      <c r="I59" s="69"/>
    </row>
    <row r="60" spans="1:9" ht="36.4" x14ac:dyDescent="0.25">
      <c r="A60" s="6" t="s">
        <v>111</v>
      </c>
      <c r="B60" s="106" t="s">
        <v>112</v>
      </c>
      <c r="C60" s="76">
        <f>ROUND((((5780-5230)+(4990-4250))),2)</f>
        <v>1290</v>
      </c>
      <c r="D60" s="107" t="s">
        <v>3</v>
      </c>
      <c r="E60" s="3">
        <v>52.76</v>
      </c>
      <c r="F60" s="49">
        <f t="shared" si="8"/>
        <v>64</v>
      </c>
      <c r="G60" s="2">
        <f>ROUND(F60*C60,2)</f>
        <v>82560</v>
      </c>
      <c r="H60" s="4">
        <f t="shared" si="9"/>
        <v>2.336247110199427E-2</v>
      </c>
      <c r="I60" s="69"/>
    </row>
    <row r="61" spans="1:9" x14ac:dyDescent="0.25">
      <c r="A61" s="6" t="s">
        <v>113</v>
      </c>
      <c r="B61" s="5" t="s">
        <v>114</v>
      </c>
      <c r="C61" s="76">
        <v>20</v>
      </c>
      <c r="D61" s="107" t="s">
        <v>104</v>
      </c>
      <c r="E61" s="3">
        <v>23173.599999999999</v>
      </c>
      <c r="F61" s="49">
        <f t="shared" ref="F61" si="12">ROUND(E61*(1+$H$12),2)</f>
        <v>28109.58</v>
      </c>
      <c r="G61" s="2">
        <f>ROUND(F61*C61,2)</f>
        <v>562191.6</v>
      </c>
      <c r="H61" s="4">
        <f t="shared" ref="H61" si="13">G61/$G$65</f>
        <v>0.15908654322654944</v>
      </c>
      <c r="I61" s="69"/>
    </row>
    <row r="62" spans="1:9" x14ac:dyDescent="0.25">
      <c r="A62" s="6" t="s">
        <v>115</v>
      </c>
      <c r="B62" s="5" t="s">
        <v>116</v>
      </c>
      <c r="C62" s="76">
        <v>20</v>
      </c>
      <c r="D62" s="107" t="s">
        <v>104</v>
      </c>
      <c r="E62" s="3">
        <v>6934.27</v>
      </c>
      <c r="F62" s="49">
        <f>ROUND(E62*(1+$H$12),2)</f>
        <v>8411.27</v>
      </c>
      <c r="G62" s="2">
        <f>ROUND(F62*C62,2)</f>
        <v>168225.4</v>
      </c>
      <c r="H62" s="4">
        <f t="shared" ref="H62:H63" si="14">G62/$G$65</f>
        <v>4.7603694841587052E-2</v>
      </c>
      <c r="I62" s="69"/>
    </row>
    <row r="63" spans="1:9" x14ac:dyDescent="0.25">
      <c r="A63" s="6" t="s">
        <v>117</v>
      </c>
      <c r="B63" s="106" t="s">
        <v>118</v>
      </c>
      <c r="C63" s="76">
        <f>C48*(20*2.2)</f>
        <v>880</v>
      </c>
      <c r="D63" s="107" t="s">
        <v>119</v>
      </c>
      <c r="E63" s="3">
        <v>85</v>
      </c>
      <c r="F63" s="49">
        <f t="shared" ref="F63" si="15">ROUND(E63*(1+$H$12),2)</f>
        <v>103.11</v>
      </c>
      <c r="G63" s="2">
        <f>ROUND(F63*C63,2)</f>
        <v>90736.8</v>
      </c>
      <c r="H63" s="4">
        <f t="shared" si="14"/>
        <v>2.5676306539334226E-2</v>
      </c>
      <c r="I63" s="69"/>
    </row>
    <row r="64" spans="1:9" ht="24.25" x14ac:dyDescent="0.25">
      <c r="A64" s="6" t="s">
        <v>120</v>
      </c>
      <c r="B64" s="106" t="s">
        <v>121</v>
      </c>
      <c r="C64" s="165">
        <v>2E-3</v>
      </c>
      <c r="D64" s="107" t="s">
        <v>122</v>
      </c>
      <c r="E64" s="49">
        <v>33398685.160758451</v>
      </c>
      <c r="F64" s="49">
        <f>ROUND(E64*(1+$H$12),2)</f>
        <v>40512605.100000001</v>
      </c>
      <c r="G64" s="2">
        <f>ROUND(F64*C64,2)</f>
        <v>81025.210000000006</v>
      </c>
      <c r="H64" s="4">
        <f t="shared" ref="H64" si="16">G64/$G$65</f>
        <v>2.2928162877398465E-2</v>
      </c>
      <c r="I64" s="69"/>
    </row>
    <row r="65" spans="1:9" ht="11.95" customHeight="1" x14ac:dyDescent="0.25">
      <c r="A65" s="170" t="str">
        <f>CONCATENATE("TOTAL DO ITEM ",B18)</f>
        <v>TOTAL DO ITEM SERVIÇOS PRELIMINARES</v>
      </c>
      <c r="B65" s="171"/>
      <c r="C65" s="171"/>
      <c r="D65" s="171"/>
      <c r="E65" s="171"/>
      <c r="F65" s="172"/>
      <c r="G65" s="52">
        <f>SUM(G20:G64)</f>
        <v>3533872.7499999991</v>
      </c>
      <c r="H65" s="1">
        <f>SUM(H20:H64)</f>
        <v>1.0000000000000002</v>
      </c>
      <c r="I65" s="1">
        <f>G65/$G$618</f>
        <v>8.6133935113027763E-2</v>
      </c>
    </row>
    <row r="66" spans="1:9" ht="6.25" customHeight="1" x14ac:dyDescent="0.25">
      <c r="A66" s="188"/>
      <c r="B66" s="189"/>
      <c r="C66" s="189"/>
      <c r="D66" s="189"/>
      <c r="E66" s="189"/>
      <c r="F66" s="189"/>
      <c r="G66" s="189"/>
      <c r="H66" s="189"/>
      <c r="I66" s="190"/>
    </row>
    <row r="67" spans="1:9" x14ac:dyDescent="0.25">
      <c r="A67" s="50">
        <v>2</v>
      </c>
      <c r="B67" s="184" t="s">
        <v>123</v>
      </c>
      <c r="C67" s="185"/>
      <c r="D67" s="185"/>
      <c r="E67" s="185"/>
      <c r="F67" s="185"/>
      <c r="G67" s="185"/>
      <c r="H67" s="185"/>
      <c r="I67" s="186"/>
    </row>
    <row r="68" spans="1:9" ht="24.25" x14ac:dyDescent="0.25">
      <c r="A68" s="6" t="s">
        <v>124</v>
      </c>
      <c r="B68" s="106" t="s">
        <v>125</v>
      </c>
      <c r="C68" s="108">
        <v>6027.59</v>
      </c>
      <c r="D68" s="107" t="s">
        <v>126</v>
      </c>
      <c r="E68" s="3">
        <v>20.329999999999998</v>
      </c>
      <c r="F68" s="49">
        <f t="shared" ref="F68:F91" si="17">ROUND(E68*(1+$H$12),2)</f>
        <v>24.66</v>
      </c>
      <c r="G68" s="2">
        <f>ROUND(F68*C68,2)</f>
        <v>148640.37</v>
      </c>
      <c r="H68" s="4">
        <f t="shared" ref="H68:H97" si="18">G68/$G$98</f>
        <v>0.25533352248534674</v>
      </c>
      <c r="I68" s="63"/>
    </row>
    <row r="69" spans="1:9" ht="24.25" x14ac:dyDescent="0.25">
      <c r="A69" s="6" t="s">
        <v>127</v>
      </c>
      <c r="B69" s="106" t="s">
        <v>128</v>
      </c>
      <c r="C69" s="108">
        <v>259.72000000000003</v>
      </c>
      <c r="D69" s="107" t="s">
        <v>126</v>
      </c>
      <c r="E69" s="3">
        <v>98.289999999999992</v>
      </c>
      <c r="F69" s="49">
        <f t="shared" si="17"/>
        <v>119.23</v>
      </c>
      <c r="G69" s="2">
        <f>ROUND(F69*C69,2)</f>
        <v>30966.42</v>
      </c>
      <c r="H69" s="4">
        <f t="shared" si="18"/>
        <v>5.3193927715335279E-2</v>
      </c>
      <c r="I69" s="64"/>
    </row>
    <row r="70" spans="1:9" x14ac:dyDescent="0.25">
      <c r="A70" s="6" t="s">
        <v>129</v>
      </c>
      <c r="B70" s="106" t="s">
        <v>130</v>
      </c>
      <c r="C70" s="108">
        <v>1772.17</v>
      </c>
      <c r="D70" s="107" t="s">
        <v>126</v>
      </c>
      <c r="E70" s="3">
        <v>24.35</v>
      </c>
      <c r="F70" s="49">
        <f t="shared" si="17"/>
        <v>29.54</v>
      </c>
      <c r="G70" s="2">
        <f>ROUND(F70*C70,2)</f>
        <v>52349.9</v>
      </c>
      <c r="H70" s="4">
        <f t="shared" si="18"/>
        <v>8.9926339451090256E-2</v>
      </c>
      <c r="I70" s="64"/>
    </row>
    <row r="71" spans="1:9" ht="24.25" x14ac:dyDescent="0.25">
      <c r="A71" s="6" t="s">
        <v>131</v>
      </c>
      <c r="B71" s="106" t="s">
        <v>132</v>
      </c>
      <c r="C71" s="108">
        <v>2018.42</v>
      </c>
      <c r="D71" s="107" t="s">
        <v>126</v>
      </c>
      <c r="E71" s="3">
        <v>7.72</v>
      </c>
      <c r="F71" s="49">
        <f t="shared" si="17"/>
        <v>9.36</v>
      </c>
      <c r="G71" s="2">
        <f>ROUND(F71*C71,2)</f>
        <v>18892.41</v>
      </c>
      <c r="H71" s="4">
        <f t="shared" si="18"/>
        <v>3.2453266858373596E-2</v>
      </c>
      <c r="I71" s="64"/>
    </row>
    <row r="72" spans="1:9" x14ac:dyDescent="0.25">
      <c r="A72" s="6" t="s">
        <v>133</v>
      </c>
      <c r="B72" s="106" t="s">
        <v>134</v>
      </c>
      <c r="C72" s="108">
        <f>ROUND((148.1*0.2),2)</f>
        <v>29.62</v>
      </c>
      <c r="D72" s="107" t="s">
        <v>135</v>
      </c>
      <c r="E72" s="3">
        <v>86.26</v>
      </c>
      <c r="F72" s="49">
        <f t="shared" si="17"/>
        <v>104.63</v>
      </c>
      <c r="G72" s="2">
        <f>ROUND(F72*C72,2)</f>
        <v>3099.14</v>
      </c>
      <c r="H72" s="4">
        <f t="shared" si="18"/>
        <v>5.3236838207227112E-3</v>
      </c>
      <c r="I72" s="64"/>
    </row>
    <row r="73" spans="1:9" x14ac:dyDescent="0.25">
      <c r="A73" s="6" t="s">
        <v>136</v>
      </c>
      <c r="B73" s="106" t="s">
        <v>137</v>
      </c>
      <c r="C73" s="108">
        <v>47.35</v>
      </c>
      <c r="D73" s="107" t="s">
        <v>126</v>
      </c>
      <c r="E73" s="3">
        <v>65.31</v>
      </c>
      <c r="F73" s="49">
        <f t="shared" si="17"/>
        <v>79.22</v>
      </c>
      <c r="G73" s="2">
        <f>ROUND(F73*C73,2)</f>
        <v>3751.07</v>
      </c>
      <c r="H73" s="4">
        <f t="shared" si="18"/>
        <v>6.443565204991817E-3</v>
      </c>
      <c r="I73" s="64"/>
    </row>
    <row r="74" spans="1:9" ht="13.55" customHeight="1" x14ac:dyDescent="0.25">
      <c r="A74" s="6" t="s">
        <v>138</v>
      </c>
      <c r="B74" s="106" t="s">
        <v>139</v>
      </c>
      <c r="C74" s="108">
        <v>3</v>
      </c>
      <c r="D74" s="107" t="s">
        <v>2</v>
      </c>
      <c r="E74" s="3">
        <v>93.95</v>
      </c>
      <c r="F74" s="49">
        <f t="shared" si="17"/>
        <v>113.96</v>
      </c>
      <c r="G74" s="2">
        <f>ROUND(F74*C74,2)</f>
        <v>341.88</v>
      </c>
      <c r="H74" s="4">
        <f t="shared" si="18"/>
        <v>5.8727938222496578E-4</v>
      </c>
      <c r="I74" s="64"/>
    </row>
    <row r="75" spans="1:9" ht="24.25" x14ac:dyDescent="0.25">
      <c r="A75" s="6" t="s">
        <v>140</v>
      </c>
      <c r="B75" s="106" t="s">
        <v>141</v>
      </c>
      <c r="C75" s="108">
        <f>ROUND(1230.58*1.5*0.3,2)</f>
        <v>553.76</v>
      </c>
      <c r="D75" s="107" t="s">
        <v>135</v>
      </c>
      <c r="E75" s="3">
        <v>185.25</v>
      </c>
      <c r="F75" s="49">
        <f t="shared" si="17"/>
        <v>224.71</v>
      </c>
      <c r="G75" s="2">
        <f>ROUND(F75*C75,2)</f>
        <v>124435.41</v>
      </c>
      <c r="H75" s="4">
        <f t="shared" si="18"/>
        <v>0.21375438958614232</v>
      </c>
      <c r="I75" s="64"/>
    </row>
    <row r="76" spans="1:9" x14ac:dyDescent="0.25">
      <c r="A76" s="6" t="s">
        <v>142</v>
      </c>
      <c r="B76" s="106" t="s">
        <v>143</v>
      </c>
      <c r="C76" s="108">
        <f>14.46+675.08</f>
        <v>689.54000000000008</v>
      </c>
      <c r="D76" s="107" t="s">
        <v>126</v>
      </c>
      <c r="E76" s="3">
        <v>28.47</v>
      </c>
      <c r="F76" s="49">
        <f t="shared" si="17"/>
        <v>34.53</v>
      </c>
      <c r="G76" s="2">
        <f>ROUND(F76*C76,2)</f>
        <v>23809.82</v>
      </c>
      <c r="H76" s="4">
        <f t="shared" si="18"/>
        <v>4.0900363813290146E-2</v>
      </c>
      <c r="I76" s="64"/>
    </row>
    <row r="77" spans="1:9" x14ac:dyDescent="0.25">
      <c r="A77" s="6" t="s">
        <v>144</v>
      </c>
      <c r="B77" s="106" t="s">
        <v>145</v>
      </c>
      <c r="C77" s="108">
        <v>11</v>
      </c>
      <c r="D77" s="107" t="s">
        <v>2</v>
      </c>
      <c r="E77" s="3">
        <v>93.95</v>
      </c>
      <c r="F77" s="49">
        <f t="shared" si="17"/>
        <v>113.96</v>
      </c>
      <c r="G77" s="2">
        <f>ROUND(F77*C77,2)</f>
        <v>1253.56</v>
      </c>
      <c r="H77" s="4">
        <f t="shared" si="18"/>
        <v>2.1533577348248744E-3</v>
      </c>
      <c r="I77" s="64"/>
    </row>
    <row r="78" spans="1:9" x14ac:dyDescent="0.25">
      <c r="A78" s="6" t="s">
        <v>146</v>
      </c>
      <c r="B78" s="106" t="s">
        <v>147</v>
      </c>
      <c r="C78" s="108">
        <f>ROUND(57.28*0.15,2)</f>
        <v>8.59</v>
      </c>
      <c r="D78" s="107" t="s">
        <v>135</v>
      </c>
      <c r="E78" s="3">
        <v>86.26</v>
      </c>
      <c r="F78" s="49">
        <f t="shared" si="17"/>
        <v>104.63</v>
      </c>
      <c r="G78" s="2">
        <f>ROUND(F78*C78,2)</f>
        <v>898.77</v>
      </c>
      <c r="H78" s="4">
        <f t="shared" si="18"/>
        <v>1.5439016332114558E-3</v>
      </c>
      <c r="I78" s="64"/>
    </row>
    <row r="79" spans="1:9" x14ac:dyDescent="0.25">
      <c r="A79" s="6" t="s">
        <v>148</v>
      </c>
      <c r="B79" s="106" t="s">
        <v>149</v>
      </c>
      <c r="C79" s="108">
        <v>51</v>
      </c>
      <c r="D79" s="107" t="s">
        <v>2</v>
      </c>
      <c r="E79" s="3">
        <v>20.5</v>
      </c>
      <c r="F79" s="49">
        <f t="shared" si="17"/>
        <v>24.87</v>
      </c>
      <c r="G79" s="2">
        <f>ROUND(F79*C79,2)</f>
        <v>1268.3699999999999</v>
      </c>
      <c r="H79" s="4">
        <f t="shared" si="18"/>
        <v>2.1787982626438511E-3</v>
      </c>
      <c r="I79" s="64"/>
    </row>
    <row r="80" spans="1:9" x14ac:dyDescent="0.25">
      <c r="A80" s="6" t="s">
        <v>150</v>
      </c>
      <c r="B80" s="106" t="s">
        <v>151</v>
      </c>
      <c r="C80" s="108">
        <v>58</v>
      </c>
      <c r="D80" s="107" t="s">
        <v>2</v>
      </c>
      <c r="E80" s="3">
        <v>19.100000000000001</v>
      </c>
      <c r="F80" s="49">
        <f t="shared" si="17"/>
        <v>23.17</v>
      </c>
      <c r="G80" s="2">
        <f>ROUND(F80*C80,2)</f>
        <v>1343.86</v>
      </c>
      <c r="H80" s="4">
        <f t="shared" si="18"/>
        <v>2.3084745249702891E-3</v>
      </c>
      <c r="I80" s="64"/>
    </row>
    <row r="81" spans="1:9" x14ac:dyDescent="0.25">
      <c r="A81" s="6" t="s">
        <v>152</v>
      </c>
      <c r="B81" s="106" t="s">
        <v>153</v>
      </c>
      <c r="C81" s="108">
        <v>90</v>
      </c>
      <c r="D81" s="107" t="s">
        <v>2</v>
      </c>
      <c r="E81" s="3">
        <v>25.8</v>
      </c>
      <c r="F81" s="49">
        <f t="shared" si="17"/>
        <v>31.3</v>
      </c>
      <c r="G81" s="2">
        <f>ROUND(F81*C81,2)</f>
        <v>2817</v>
      </c>
      <c r="H81" s="4">
        <f t="shared" si="18"/>
        <v>4.8390254467290533E-3</v>
      </c>
      <c r="I81" s="64"/>
    </row>
    <row r="82" spans="1:9" ht="24.25" x14ac:dyDescent="0.25">
      <c r="A82" s="6" t="s">
        <v>154</v>
      </c>
      <c r="B82" s="136" t="s">
        <v>155</v>
      </c>
      <c r="C82" s="108">
        <v>11</v>
      </c>
      <c r="D82" s="107" t="s">
        <v>2</v>
      </c>
      <c r="E82" s="3">
        <v>20.5</v>
      </c>
      <c r="F82" s="49">
        <f t="shared" si="17"/>
        <v>24.87</v>
      </c>
      <c r="G82" s="2">
        <f>ROUND(F82*C82,2)</f>
        <v>273.57</v>
      </c>
      <c r="H82" s="4">
        <f t="shared" si="18"/>
        <v>4.6993688017808554E-4</v>
      </c>
      <c r="I82" s="64"/>
    </row>
    <row r="83" spans="1:9" ht="60.6" x14ac:dyDescent="0.25">
      <c r="A83" s="6" t="s">
        <v>156</v>
      </c>
      <c r="B83" s="106" t="s">
        <v>157</v>
      </c>
      <c r="C83" s="108">
        <v>10</v>
      </c>
      <c r="D83" s="107" t="s">
        <v>2</v>
      </c>
      <c r="E83" s="3">
        <v>8550.68</v>
      </c>
      <c r="F83" s="49">
        <f t="shared" si="17"/>
        <v>10371.969999999999</v>
      </c>
      <c r="G83" s="2">
        <f>ROUND(F83*C83,2)</f>
        <v>103719.7</v>
      </c>
      <c r="H83" s="4">
        <f t="shared" si="18"/>
        <v>0.17816906909020352</v>
      </c>
      <c r="I83" s="64"/>
    </row>
    <row r="84" spans="1:9" x14ac:dyDescent="0.25">
      <c r="A84" s="6" t="s">
        <v>158</v>
      </c>
      <c r="B84" s="106" t="s">
        <v>159</v>
      </c>
      <c r="C84" s="108">
        <v>675.08</v>
      </c>
      <c r="D84" s="107" t="s">
        <v>126</v>
      </c>
      <c r="E84" s="3">
        <v>28.47</v>
      </c>
      <c r="F84" s="49">
        <f t="shared" si="17"/>
        <v>34.53</v>
      </c>
      <c r="G84" s="2">
        <f>ROUND(F84*C84,2)</f>
        <v>23310.51</v>
      </c>
      <c r="H84" s="4">
        <f t="shared" si="18"/>
        <v>4.0042652135687626E-2</v>
      </c>
      <c r="I84" s="64"/>
    </row>
    <row r="85" spans="1:9" x14ac:dyDescent="0.25">
      <c r="A85" s="6" t="s">
        <v>160</v>
      </c>
      <c r="B85" s="106" t="s">
        <v>161</v>
      </c>
      <c r="C85" s="108">
        <v>1354.87</v>
      </c>
      <c r="D85" s="107" t="s">
        <v>3</v>
      </c>
      <c r="E85" s="3">
        <v>9.9</v>
      </c>
      <c r="F85" s="49">
        <f t="shared" si="17"/>
        <v>12.01</v>
      </c>
      <c r="G85" s="2">
        <f>ROUND(F85*C85,2)</f>
        <v>16271.99</v>
      </c>
      <c r="H85" s="4">
        <f t="shared" si="18"/>
        <v>2.7951925338629991E-2</v>
      </c>
      <c r="I85" s="64"/>
    </row>
    <row r="86" spans="1:9" x14ac:dyDescent="0.25">
      <c r="A86" s="6" t="s">
        <v>162</v>
      </c>
      <c r="B86" s="106" t="s">
        <v>163</v>
      </c>
      <c r="C86" s="108">
        <v>2</v>
      </c>
      <c r="D86" s="107" t="s">
        <v>2</v>
      </c>
      <c r="E86" s="3">
        <v>608.48</v>
      </c>
      <c r="F86" s="49">
        <f t="shared" si="17"/>
        <v>738.09</v>
      </c>
      <c r="G86" s="2">
        <f>ROUND(F86*C86,2)</f>
        <v>1476.18</v>
      </c>
      <c r="H86" s="4">
        <f t="shared" si="18"/>
        <v>2.5357730152476016E-3</v>
      </c>
      <c r="I86" s="64"/>
    </row>
    <row r="87" spans="1:9" x14ac:dyDescent="0.25">
      <c r="A87" s="6" t="s">
        <v>164</v>
      </c>
      <c r="B87" s="106" t="s">
        <v>165</v>
      </c>
      <c r="C87" s="108">
        <v>1</v>
      </c>
      <c r="D87" s="107" t="s">
        <v>2</v>
      </c>
      <c r="E87" s="3">
        <v>145.53</v>
      </c>
      <c r="F87" s="49">
        <f t="shared" si="17"/>
        <v>176.53</v>
      </c>
      <c r="G87" s="2">
        <f>ROUND(F87*C87,2)</f>
        <v>176.53</v>
      </c>
      <c r="H87" s="4">
        <f t="shared" si="18"/>
        <v>3.0324215907386574E-4</v>
      </c>
      <c r="I87" s="64"/>
    </row>
    <row r="88" spans="1:9" x14ac:dyDescent="0.25">
      <c r="A88" s="6" t="s">
        <v>166</v>
      </c>
      <c r="B88" s="106" t="s">
        <v>167</v>
      </c>
      <c r="C88" s="108">
        <v>1</v>
      </c>
      <c r="D88" s="107" t="s">
        <v>2</v>
      </c>
      <c r="E88" s="3">
        <v>145.53</v>
      </c>
      <c r="F88" s="49">
        <f t="shared" si="17"/>
        <v>176.53</v>
      </c>
      <c r="G88" s="2">
        <f>ROUND(F88*C88,2)</f>
        <v>176.53</v>
      </c>
      <c r="H88" s="4">
        <f t="shared" si="18"/>
        <v>3.0324215907386574E-4</v>
      </c>
      <c r="I88" s="64"/>
    </row>
    <row r="89" spans="1:9" ht="24.25" x14ac:dyDescent="0.25">
      <c r="A89" s="6" t="s">
        <v>168</v>
      </c>
      <c r="B89" s="106" t="s">
        <v>169</v>
      </c>
      <c r="C89" s="108">
        <f>ROUND(1569.24*1.5*6,2)</f>
        <v>14123.16</v>
      </c>
      <c r="D89" s="107" t="s">
        <v>170</v>
      </c>
      <c r="E89" s="3">
        <v>0.98</v>
      </c>
      <c r="F89" s="49">
        <f t="shared" si="17"/>
        <v>1.19</v>
      </c>
      <c r="G89" s="2">
        <f>ROUND(F89*C89,2)</f>
        <v>16806.560000000001</v>
      </c>
      <c r="H89" s="4">
        <f t="shared" si="18"/>
        <v>2.8870206429527385E-2</v>
      </c>
      <c r="I89" s="64"/>
    </row>
    <row r="90" spans="1:9" ht="11.95" customHeight="1" x14ac:dyDescent="0.25">
      <c r="A90" s="6" t="s">
        <v>171</v>
      </c>
      <c r="B90" s="106" t="s">
        <v>172</v>
      </c>
      <c r="C90" s="108">
        <v>11</v>
      </c>
      <c r="D90" s="107" t="s">
        <v>2</v>
      </c>
      <c r="E90" s="3">
        <v>10.35</v>
      </c>
      <c r="F90" s="49">
        <f t="shared" si="17"/>
        <v>12.55</v>
      </c>
      <c r="G90" s="2">
        <f>ROUND(F90*C90,2)</f>
        <v>138.05000000000001</v>
      </c>
      <c r="H90" s="4">
        <f t="shared" si="18"/>
        <v>2.3714144938620724E-4</v>
      </c>
      <c r="I90" s="64"/>
    </row>
    <row r="91" spans="1:9" x14ac:dyDescent="0.25">
      <c r="A91" s="6" t="s">
        <v>173</v>
      </c>
      <c r="B91" s="106" t="s">
        <v>174</v>
      </c>
      <c r="C91" s="108">
        <f>ROUND(203.77*0.08,2)</f>
        <v>16.3</v>
      </c>
      <c r="D91" s="107" t="s">
        <v>135</v>
      </c>
      <c r="E91" s="3">
        <v>86.26</v>
      </c>
      <c r="F91" s="49">
        <f t="shared" si="17"/>
        <v>104.63</v>
      </c>
      <c r="G91" s="2">
        <f>ROUND(F91*C91,2)</f>
        <v>1705.47</v>
      </c>
      <c r="H91" s="4">
        <f t="shared" si="18"/>
        <v>2.9296459810553774E-3</v>
      </c>
      <c r="I91" s="64"/>
    </row>
    <row r="92" spans="1:9" ht="36.4" x14ac:dyDescent="0.25">
      <c r="A92" s="6" t="s">
        <v>175</v>
      </c>
      <c r="B92" s="106" t="s">
        <v>176</v>
      </c>
      <c r="C92" s="108">
        <f>ROUND(203.77*0.1,2)</f>
        <v>20.38</v>
      </c>
      <c r="D92" s="107" t="s">
        <v>135</v>
      </c>
      <c r="E92" s="3">
        <v>4.43</v>
      </c>
      <c r="F92" s="49">
        <f t="shared" ref="F92:F97" si="19">ROUND(E92*(1+$H$12),2)</f>
        <v>5.37</v>
      </c>
      <c r="G92" s="2">
        <f>ROUND(F92*C92,2)</f>
        <v>109.44</v>
      </c>
      <c r="H92" s="4">
        <f t="shared" si="18"/>
        <v>1.8799536559816385E-4</v>
      </c>
      <c r="I92" s="123"/>
    </row>
    <row r="93" spans="1:9" x14ac:dyDescent="0.25">
      <c r="A93" s="6" t="s">
        <v>177</v>
      </c>
      <c r="B93" s="106" t="s">
        <v>178</v>
      </c>
      <c r="C93" s="108">
        <v>62.21</v>
      </c>
      <c r="D93" s="107" t="s">
        <v>126</v>
      </c>
      <c r="E93" s="3">
        <v>24.35</v>
      </c>
      <c r="F93" s="49">
        <f t="shared" si="19"/>
        <v>29.54</v>
      </c>
      <c r="G93" s="2">
        <f>ROUND(F93*C93,2)</f>
        <v>1837.68</v>
      </c>
      <c r="H93" s="4">
        <f t="shared" si="18"/>
        <v>3.1567555140025014E-3</v>
      </c>
      <c r="I93" s="64"/>
    </row>
    <row r="94" spans="1:9" x14ac:dyDescent="0.25">
      <c r="A94" s="6" t="s">
        <v>179</v>
      </c>
      <c r="B94" s="106" t="s">
        <v>180</v>
      </c>
      <c r="C94" s="108">
        <v>0.38</v>
      </c>
      <c r="D94" s="107" t="s">
        <v>135</v>
      </c>
      <c r="E94" s="3">
        <v>185.25</v>
      </c>
      <c r="F94" s="49">
        <f t="shared" si="19"/>
        <v>224.71</v>
      </c>
      <c r="G94" s="2">
        <f>ROUND(F94*C94,2)</f>
        <v>85.39</v>
      </c>
      <c r="H94" s="4">
        <f t="shared" si="18"/>
        <v>1.466824220433773E-4</v>
      </c>
      <c r="I94" s="64"/>
    </row>
    <row r="95" spans="1:9" x14ac:dyDescent="0.25">
      <c r="A95" s="6" t="s">
        <v>181</v>
      </c>
      <c r="B95" s="106" t="s">
        <v>182</v>
      </c>
      <c r="C95" s="108">
        <v>8.32</v>
      </c>
      <c r="D95" s="107" t="s">
        <v>135</v>
      </c>
      <c r="E95" s="3">
        <v>185.25</v>
      </c>
      <c r="F95" s="49">
        <f t="shared" si="19"/>
        <v>224.71</v>
      </c>
      <c r="G95" s="2">
        <f>ROUND(F95*C95,2)</f>
        <v>1869.59</v>
      </c>
      <c r="H95" s="4">
        <f t="shared" si="18"/>
        <v>3.2115703176961909E-3</v>
      </c>
      <c r="I95" s="64"/>
    </row>
    <row r="96" spans="1:9" x14ac:dyDescent="0.25">
      <c r="A96" s="6" t="s">
        <v>183</v>
      </c>
      <c r="B96" s="106" t="s">
        <v>184</v>
      </c>
      <c r="C96" s="108">
        <v>27.76</v>
      </c>
      <c r="D96" s="107" t="s">
        <v>126</v>
      </c>
      <c r="E96" s="3">
        <v>4.9400000000000004</v>
      </c>
      <c r="F96" s="49">
        <f t="shared" si="19"/>
        <v>5.99</v>
      </c>
      <c r="G96" s="2">
        <f>ROUND(F96*C96,2)</f>
        <v>166.28</v>
      </c>
      <c r="H96" s="4">
        <f t="shared" si="18"/>
        <v>2.8563477148814588E-4</v>
      </c>
      <c r="I96" s="64"/>
    </row>
    <row r="97" spans="1:9" x14ac:dyDescent="0.25">
      <c r="A97" s="6" t="s">
        <v>185</v>
      </c>
      <c r="B97" s="106" t="s">
        <v>186</v>
      </c>
      <c r="C97" s="108">
        <f>ROUND((6.73*0.1),2)</f>
        <v>0.67</v>
      </c>
      <c r="D97" s="107" t="s">
        <v>135</v>
      </c>
      <c r="E97" s="3">
        <v>185.25</v>
      </c>
      <c r="F97" s="49">
        <f t="shared" si="19"/>
        <v>224.71</v>
      </c>
      <c r="G97" s="2">
        <f>ROUND(F97*C97,2)</f>
        <v>150.56</v>
      </c>
      <c r="H97" s="4">
        <f t="shared" si="18"/>
        <v>2.5863105121033946E-4</v>
      </c>
      <c r="I97" s="64"/>
    </row>
    <row r="98" spans="1:9" x14ac:dyDescent="0.25">
      <c r="A98" s="170"/>
      <c r="B98" s="171"/>
      <c r="C98" s="171"/>
      <c r="D98" s="171"/>
      <c r="E98" s="171"/>
      <c r="F98" s="172"/>
      <c r="G98" s="52">
        <f>SUM(G68:G97)</f>
        <v>582142.01000000024</v>
      </c>
      <c r="H98" s="1">
        <f>SUM(H68:H97)</f>
        <v>0.99999999999999967</v>
      </c>
      <c r="I98" s="1">
        <f>G98/$G$618</f>
        <v>1.4189017450022101E-2</v>
      </c>
    </row>
    <row r="99" spans="1:9" ht="6.25" customHeight="1" x14ac:dyDescent="0.25">
      <c r="A99" s="188"/>
      <c r="B99" s="189"/>
      <c r="C99" s="189"/>
      <c r="D99" s="189"/>
      <c r="E99" s="189"/>
      <c r="F99" s="189"/>
      <c r="G99" s="189"/>
      <c r="H99" s="189"/>
      <c r="I99" s="190"/>
    </row>
    <row r="100" spans="1:9" x14ac:dyDescent="0.25">
      <c r="A100" s="50">
        <v>3</v>
      </c>
      <c r="B100" s="184" t="s">
        <v>187</v>
      </c>
      <c r="C100" s="185"/>
      <c r="D100" s="185"/>
      <c r="E100" s="185"/>
      <c r="F100" s="185"/>
      <c r="G100" s="185"/>
      <c r="H100" s="185"/>
      <c r="I100" s="186"/>
    </row>
    <row r="101" spans="1:9" x14ac:dyDescent="0.25">
      <c r="A101" s="51" t="s">
        <v>12</v>
      </c>
      <c r="B101" s="209" t="s">
        <v>188</v>
      </c>
      <c r="C101" s="210"/>
      <c r="D101" s="210"/>
      <c r="E101" s="210"/>
      <c r="F101" s="210"/>
      <c r="G101" s="210"/>
      <c r="H101" s="211"/>
      <c r="I101" s="118"/>
    </row>
    <row r="102" spans="1:9" x14ac:dyDescent="0.25">
      <c r="A102" s="6" t="s">
        <v>189</v>
      </c>
      <c r="B102" s="106" t="s">
        <v>190</v>
      </c>
      <c r="C102" s="108">
        <v>5951.86</v>
      </c>
      <c r="D102" s="107" t="s">
        <v>24</v>
      </c>
      <c r="E102" s="2">
        <v>106.58</v>
      </c>
      <c r="F102" s="49">
        <f t="shared" ref="F102:F117" si="20">ROUND(E102*(1+$H$12),2)</f>
        <v>129.28</v>
      </c>
      <c r="G102" s="2">
        <f>ROUND(F102*C102,2)</f>
        <v>769456.46</v>
      </c>
      <c r="H102" s="4">
        <f t="shared" ref="H102:H117" si="21">G102/$G$126</f>
        <v>0.10049192201464471</v>
      </c>
      <c r="I102" s="118"/>
    </row>
    <row r="103" spans="1:9" ht="24.25" x14ac:dyDescent="0.25">
      <c r="A103" s="6" t="s">
        <v>191</v>
      </c>
      <c r="B103" s="106" t="s">
        <v>192</v>
      </c>
      <c r="C103" s="108">
        <v>23180.94</v>
      </c>
      <c r="D103" s="107" t="s">
        <v>135</v>
      </c>
      <c r="E103" s="2">
        <v>5.52</v>
      </c>
      <c r="F103" s="49">
        <f t="shared" si="20"/>
        <v>6.7</v>
      </c>
      <c r="G103" s="2">
        <f>ROUND(F103*C103,2)</f>
        <v>155312.29999999999</v>
      </c>
      <c r="H103" s="4">
        <f t="shared" si="21"/>
        <v>2.0283969725220195E-2</v>
      </c>
      <c r="I103" s="118"/>
    </row>
    <row r="104" spans="1:9" ht="24.25" x14ac:dyDescent="0.25">
      <c r="A104" s="6" t="s">
        <v>193</v>
      </c>
      <c r="B104" s="106" t="s">
        <v>194</v>
      </c>
      <c r="C104" s="108">
        <v>5311.85</v>
      </c>
      <c r="D104" s="107" t="s">
        <v>135</v>
      </c>
      <c r="E104" s="2">
        <v>131.13999999999999</v>
      </c>
      <c r="F104" s="49">
        <f t="shared" si="20"/>
        <v>159.07</v>
      </c>
      <c r="G104" s="2">
        <f>ROUND(F104*C104,2)</f>
        <v>844955.98</v>
      </c>
      <c r="H104" s="4">
        <f t="shared" si="21"/>
        <v>0.11035224845336629</v>
      </c>
      <c r="I104" s="118"/>
    </row>
    <row r="105" spans="1:9" x14ac:dyDescent="0.25">
      <c r="A105" s="6" t="s">
        <v>195</v>
      </c>
      <c r="B105" s="106" t="s">
        <v>196</v>
      </c>
      <c r="C105" s="108">
        <v>256.01</v>
      </c>
      <c r="D105" s="107" t="s">
        <v>135</v>
      </c>
      <c r="E105" s="2">
        <v>200.02</v>
      </c>
      <c r="F105" s="49">
        <f t="shared" si="20"/>
        <v>242.62</v>
      </c>
      <c r="G105" s="2">
        <f>ROUND(F105*C105,2)</f>
        <v>62113.15</v>
      </c>
      <c r="H105" s="4">
        <f t="shared" si="21"/>
        <v>8.1120507141936651E-3</v>
      </c>
      <c r="I105" s="118"/>
    </row>
    <row r="106" spans="1:9" ht="24.25" x14ac:dyDescent="0.25">
      <c r="A106" s="6" t="s">
        <v>197</v>
      </c>
      <c r="B106" s="106" t="s">
        <v>198</v>
      </c>
      <c r="C106" s="108">
        <v>256.01</v>
      </c>
      <c r="D106" s="107" t="s">
        <v>135</v>
      </c>
      <c r="E106" s="2">
        <v>877.78</v>
      </c>
      <c r="F106" s="49">
        <f t="shared" si="20"/>
        <v>1064.75</v>
      </c>
      <c r="G106" s="2">
        <f>ROUND(F106*C106,2)</f>
        <v>272586.65000000002</v>
      </c>
      <c r="H106" s="4">
        <f t="shared" si="21"/>
        <v>3.5600138276873076E-2</v>
      </c>
      <c r="I106" s="118"/>
    </row>
    <row r="107" spans="1:9" x14ac:dyDescent="0.25">
      <c r="A107" s="6" t="s">
        <v>199</v>
      </c>
      <c r="B107" s="106" t="s">
        <v>200</v>
      </c>
      <c r="C107" s="108">
        <f>ROUND((C104+C105)*30,2)</f>
        <v>167035.79999999999</v>
      </c>
      <c r="D107" s="107" t="s">
        <v>201</v>
      </c>
      <c r="E107" s="2">
        <v>2.16</v>
      </c>
      <c r="F107" s="49">
        <f t="shared" si="20"/>
        <v>2.62</v>
      </c>
      <c r="G107" s="2">
        <f>ROUND(F107*C107,2)</f>
        <v>437633.8</v>
      </c>
      <c r="H107" s="4">
        <f t="shared" si="21"/>
        <v>5.715549090402415E-2</v>
      </c>
      <c r="I107" s="118"/>
    </row>
    <row r="108" spans="1:9" ht="48.5" x14ac:dyDescent="0.25">
      <c r="A108" s="6" t="s">
        <v>202</v>
      </c>
      <c r="B108" s="106" t="s">
        <v>203</v>
      </c>
      <c r="C108" s="108">
        <v>1279.97</v>
      </c>
      <c r="D108" s="107" t="s">
        <v>3</v>
      </c>
      <c r="E108" s="2">
        <v>94.06</v>
      </c>
      <c r="F108" s="49">
        <f t="shared" si="20"/>
        <v>114.09</v>
      </c>
      <c r="G108" s="2">
        <f>ROUND(F108*C108,2)</f>
        <v>146031.78</v>
      </c>
      <c r="H108" s="4">
        <f t="shared" si="21"/>
        <v>1.9071922857623099E-2</v>
      </c>
      <c r="I108" s="118"/>
    </row>
    <row r="109" spans="1:9" ht="36.4" x14ac:dyDescent="0.25">
      <c r="A109" s="6" t="s">
        <v>204</v>
      </c>
      <c r="B109" s="106" t="s">
        <v>205</v>
      </c>
      <c r="C109" s="108">
        <v>62.44</v>
      </c>
      <c r="D109" s="107" t="s">
        <v>3</v>
      </c>
      <c r="E109" s="2">
        <v>152.53</v>
      </c>
      <c r="F109" s="49">
        <f t="shared" si="20"/>
        <v>185.02</v>
      </c>
      <c r="G109" s="2">
        <f>ROUND(F109*C109,2)</f>
        <v>11552.65</v>
      </c>
      <c r="H109" s="4">
        <f t="shared" si="21"/>
        <v>1.5087897278326643E-3</v>
      </c>
      <c r="I109" s="118"/>
    </row>
    <row r="110" spans="1:9" ht="24.25" x14ac:dyDescent="0.25">
      <c r="A110" s="6" t="s">
        <v>206</v>
      </c>
      <c r="B110" s="106" t="s">
        <v>207</v>
      </c>
      <c r="C110" s="108">
        <f>51.78/0.5</f>
        <v>103.56</v>
      </c>
      <c r="D110" s="107" t="s">
        <v>3</v>
      </c>
      <c r="E110" s="2">
        <v>133.79</v>
      </c>
      <c r="F110" s="49">
        <f t="shared" si="20"/>
        <v>162.29</v>
      </c>
      <c r="G110" s="2">
        <f>ROUND(F110*C110,2)</f>
        <v>16806.75</v>
      </c>
      <c r="H110" s="4">
        <f>G110/$G$126</f>
        <v>2.194981390265578E-3</v>
      </c>
      <c r="I110" s="118"/>
    </row>
    <row r="111" spans="1:9" ht="36.4" x14ac:dyDescent="0.25">
      <c r="A111" s="6" t="s">
        <v>208</v>
      </c>
      <c r="B111" s="106" t="s">
        <v>209</v>
      </c>
      <c r="C111" s="108">
        <v>7502.05</v>
      </c>
      <c r="D111" s="107" t="s">
        <v>135</v>
      </c>
      <c r="E111" s="3">
        <v>217.97</v>
      </c>
      <c r="F111" s="49">
        <f t="shared" si="20"/>
        <v>264.39999999999998</v>
      </c>
      <c r="G111" s="2">
        <f>ROUND(F111*C111,2)</f>
        <v>1983542.02</v>
      </c>
      <c r="H111" s="4">
        <f t="shared" si="21"/>
        <v>0.25905292937122248</v>
      </c>
      <c r="I111" s="118"/>
    </row>
    <row r="112" spans="1:9" ht="36.4" x14ac:dyDescent="0.25">
      <c r="A112" s="6" t="s">
        <v>210</v>
      </c>
      <c r="B112" s="106" t="s">
        <v>211</v>
      </c>
      <c r="C112" s="108">
        <v>1695.9</v>
      </c>
      <c r="D112" s="107" t="s">
        <v>135</v>
      </c>
      <c r="E112" s="2">
        <v>653.04999999999995</v>
      </c>
      <c r="F112" s="49">
        <f t="shared" si="20"/>
        <v>792.15</v>
      </c>
      <c r="G112" s="2">
        <f>ROUND(F112*C112,2)</f>
        <v>1343407.19</v>
      </c>
      <c r="H112" s="4">
        <f t="shared" si="21"/>
        <v>0.17545056489797095</v>
      </c>
      <c r="I112" s="118"/>
    </row>
    <row r="113" spans="1:9" ht="36.4" x14ac:dyDescent="0.25">
      <c r="A113" s="6" t="s">
        <v>212</v>
      </c>
      <c r="B113" s="106" t="s">
        <v>213</v>
      </c>
      <c r="C113" s="108">
        <v>28213</v>
      </c>
      <c r="D113" s="107" t="s">
        <v>5</v>
      </c>
      <c r="E113" s="2">
        <v>13.71</v>
      </c>
      <c r="F113" s="49">
        <f t="shared" si="20"/>
        <v>16.63</v>
      </c>
      <c r="G113" s="2">
        <f>ROUND(F113*C113,2)</f>
        <v>469182.19</v>
      </c>
      <c r="H113" s="4">
        <f t="shared" si="21"/>
        <v>6.1275747880705583E-2</v>
      </c>
      <c r="I113" s="118"/>
    </row>
    <row r="114" spans="1:9" ht="36.4" x14ac:dyDescent="0.25">
      <c r="A114" s="6" t="s">
        <v>214</v>
      </c>
      <c r="B114" s="106" t="s">
        <v>215</v>
      </c>
      <c r="C114" s="108">
        <v>64042</v>
      </c>
      <c r="D114" s="107" t="s">
        <v>5</v>
      </c>
      <c r="E114" s="2">
        <v>9.64</v>
      </c>
      <c r="F114" s="49">
        <f t="shared" si="20"/>
        <v>11.69</v>
      </c>
      <c r="G114" s="2">
        <f>ROUND(F114*C114,2)</f>
        <v>748650.98</v>
      </c>
      <c r="H114" s="4">
        <f t="shared" si="21"/>
        <v>9.7774701765902833E-2</v>
      </c>
      <c r="I114" s="118"/>
    </row>
    <row r="115" spans="1:9" ht="24.25" x14ac:dyDescent="0.25">
      <c r="A115" s="6" t="s">
        <v>216</v>
      </c>
      <c r="B115" s="106" t="s">
        <v>217</v>
      </c>
      <c r="C115" s="108">
        <v>15792.78</v>
      </c>
      <c r="D115" s="107" t="s">
        <v>135</v>
      </c>
      <c r="E115" s="3">
        <v>8.75</v>
      </c>
      <c r="F115" s="49">
        <f t="shared" si="20"/>
        <v>10.61</v>
      </c>
      <c r="G115" s="2">
        <f>ROUND(F115*C115,2)</f>
        <v>167561.4</v>
      </c>
      <c r="H115" s="4">
        <f t="shared" si="21"/>
        <v>2.1883716645207826E-2</v>
      </c>
      <c r="I115" s="118"/>
    </row>
    <row r="116" spans="1:9" ht="24.25" x14ac:dyDescent="0.25">
      <c r="A116" s="6" t="s">
        <v>218</v>
      </c>
      <c r="B116" s="106" t="s">
        <v>219</v>
      </c>
      <c r="C116" s="108">
        <f>C117</f>
        <v>8496.39</v>
      </c>
      <c r="D116" s="107" t="s">
        <v>135</v>
      </c>
      <c r="E116" s="3">
        <v>8.94</v>
      </c>
      <c r="F116" s="49">
        <f t="shared" si="20"/>
        <v>10.84</v>
      </c>
      <c r="G116" s="2">
        <f>ROUND(F116*C116,2)</f>
        <v>92100.87</v>
      </c>
      <c r="H116" s="4">
        <f t="shared" si="21"/>
        <v>1.2028482346513708E-2</v>
      </c>
      <c r="I116" s="118"/>
    </row>
    <row r="117" spans="1:9" x14ac:dyDescent="0.25">
      <c r="A117" s="6" t="s">
        <v>220</v>
      </c>
      <c r="B117" s="106" t="s">
        <v>221</v>
      </c>
      <c r="C117" s="108">
        <v>8496.39</v>
      </c>
      <c r="D117" s="107" t="s">
        <v>135</v>
      </c>
      <c r="E117" s="3">
        <v>1.5</v>
      </c>
      <c r="F117" s="49">
        <f t="shared" si="20"/>
        <v>1.82</v>
      </c>
      <c r="G117" s="2">
        <f>ROUND(F117*C117,2)</f>
        <v>15463.43</v>
      </c>
      <c r="H117" s="4">
        <f t="shared" si="21"/>
        <v>2.0195422124845343E-3</v>
      </c>
      <c r="I117" s="118"/>
    </row>
    <row r="118" spans="1:9" x14ac:dyDescent="0.25">
      <c r="A118" s="51" t="s">
        <v>13</v>
      </c>
      <c r="B118" s="209" t="s">
        <v>222</v>
      </c>
      <c r="C118" s="210"/>
      <c r="D118" s="210"/>
      <c r="E118" s="210"/>
      <c r="F118" s="210"/>
      <c r="G118" s="210"/>
      <c r="H118" s="211"/>
      <c r="I118" s="118"/>
    </row>
    <row r="119" spans="1:9" ht="36" customHeight="1" x14ac:dyDescent="0.25">
      <c r="A119" s="53" t="s">
        <v>223</v>
      </c>
      <c r="B119" s="106" t="s">
        <v>224</v>
      </c>
      <c r="C119" s="76">
        <v>2795.22</v>
      </c>
      <c r="D119" s="107" t="s">
        <v>135</v>
      </c>
      <c r="E119" s="2">
        <v>4.43</v>
      </c>
      <c r="F119" s="49">
        <f t="shared" ref="F119:F125" si="22">ROUND(E119*(1+$H$12),2)</f>
        <v>5.37</v>
      </c>
      <c r="G119" s="2">
        <f>ROUND(F119*C119,2)</f>
        <v>15010.33</v>
      </c>
      <c r="H119" s="4">
        <f t="shared" ref="H119:H125" si="23">G119/$G$126</f>
        <v>1.9603668176027557E-3</v>
      </c>
      <c r="I119" s="57"/>
    </row>
    <row r="120" spans="1:9" x14ac:dyDescent="0.25">
      <c r="A120" s="53" t="s">
        <v>225</v>
      </c>
      <c r="B120" s="106" t="s">
        <v>226</v>
      </c>
      <c r="C120" s="76">
        <v>13.06</v>
      </c>
      <c r="D120" s="107" t="s">
        <v>135</v>
      </c>
      <c r="E120" s="2">
        <v>9.09</v>
      </c>
      <c r="F120" s="49">
        <f t="shared" si="22"/>
        <v>11.03</v>
      </c>
      <c r="G120" s="2">
        <f>ROUND(F120*C120,2)</f>
        <v>144.05000000000001</v>
      </c>
      <c r="H120" s="4">
        <f t="shared" si="23"/>
        <v>1.8813100050143932E-5</v>
      </c>
      <c r="I120" s="74"/>
    </row>
    <row r="121" spans="1:9" ht="24.25" x14ac:dyDescent="0.25">
      <c r="A121" s="53" t="s">
        <v>227</v>
      </c>
      <c r="B121" s="106" t="s">
        <v>228</v>
      </c>
      <c r="C121" s="76">
        <f>ROUND((C119-C120)*1.25,2)</f>
        <v>3477.7</v>
      </c>
      <c r="D121" s="107" t="s">
        <v>135</v>
      </c>
      <c r="E121" s="2">
        <v>9.14</v>
      </c>
      <c r="F121" s="49">
        <f t="shared" si="22"/>
        <v>11.09</v>
      </c>
      <c r="G121" s="2">
        <f>ROUND(F121*C121,2)</f>
        <v>38567.69</v>
      </c>
      <c r="H121" s="4">
        <f t="shared" si="23"/>
        <v>5.0369858429221495E-3</v>
      </c>
      <c r="I121" s="74"/>
    </row>
    <row r="122" spans="1:9" ht="24.25" x14ac:dyDescent="0.25">
      <c r="A122" s="53" t="s">
        <v>229</v>
      </c>
      <c r="B122" s="106" t="s">
        <v>230</v>
      </c>
      <c r="C122" s="76">
        <f>ROUND(C121*6,2)</f>
        <v>20866.2</v>
      </c>
      <c r="D122" s="107" t="s">
        <v>170</v>
      </c>
      <c r="E122" s="2">
        <v>0.98</v>
      </c>
      <c r="F122" s="49">
        <f t="shared" si="22"/>
        <v>1.19</v>
      </c>
      <c r="G122" s="2">
        <f>ROUND(F122*C122,2)</f>
        <v>24830.78</v>
      </c>
      <c r="H122" s="4">
        <f t="shared" si="23"/>
        <v>3.2429291805839149E-3</v>
      </c>
      <c r="I122" s="74"/>
    </row>
    <row r="123" spans="1:9" ht="24.25" customHeight="1" x14ac:dyDescent="0.25">
      <c r="A123" s="53" t="s">
        <v>231</v>
      </c>
      <c r="B123" s="106" t="s">
        <v>232</v>
      </c>
      <c r="C123" s="76">
        <v>4493.0600000000004</v>
      </c>
      <c r="D123" s="107" t="s">
        <v>135</v>
      </c>
      <c r="E123" s="2">
        <v>4.43</v>
      </c>
      <c r="F123" s="49">
        <f t="shared" si="22"/>
        <v>5.37</v>
      </c>
      <c r="G123" s="2">
        <f>ROUND(F123*C123,2)</f>
        <v>24127.73</v>
      </c>
      <c r="H123" s="4">
        <f t="shared" si="23"/>
        <v>3.1511100206376898E-3</v>
      </c>
      <c r="I123" s="67"/>
    </row>
    <row r="124" spans="1:9" x14ac:dyDescent="0.25">
      <c r="A124" s="53" t="s">
        <v>233</v>
      </c>
      <c r="B124" s="106" t="s">
        <v>234</v>
      </c>
      <c r="C124" s="76">
        <v>974.89</v>
      </c>
      <c r="D124" s="107" t="s">
        <v>135</v>
      </c>
      <c r="E124" s="2">
        <v>9.09</v>
      </c>
      <c r="F124" s="49">
        <f t="shared" si="22"/>
        <v>11.03</v>
      </c>
      <c r="G124" s="2">
        <f>ROUND(F124*C124,2)</f>
        <v>10753.04</v>
      </c>
      <c r="H124" s="4">
        <f t="shared" si="23"/>
        <v>1.4043597178979501E-3</v>
      </c>
      <c r="I124" s="67"/>
    </row>
    <row r="125" spans="1:9" ht="36" customHeight="1" x14ac:dyDescent="0.25">
      <c r="A125" s="53" t="s">
        <v>235</v>
      </c>
      <c r="B125" s="106" t="s">
        <v>236</v>
      </c>
      <c r="C125" s="76">
        <f>ROUND((C123-C124)*1.11,2)</f>
        <v>3905.17</v>
      </c>
      <c r="D125" s="107" t="s">
        <v>135</v>
      </c>
      <c r="E125" s="2">
        <v>1.5</v>
      </c>
      <c r="F125" s="49">
        <f t="shared" si="22"/>
        <v>1.82</v>
      </c>
      <c r="G125" s="2">
        <f>ROUND(F125*C125,2)</f>
        <v>7107.41</v>
      </c>
      <c r="H125" s="4">
        <f t="shared" si="23"/>
        <v>9.2823613625403316E-4</v>
      </c>
      <c r="I125" s="67"/>
    </row>
    <row r="126" spans="1:9" ht="11.95" customHeight="1" x14ac:dyDescent="0.25">
      <c r="A126" s="170" t="str">
        <f>CONCATENATE("TOTAL DO ITEM ",B100)</f>
        <v>TOTAL DO ITEM SERVIÇOS DE CONTENÇÃO E TERRAPLENAGEM</v>
      </c>
      <c r="B126" s="171"/>
      <c r="C126" s="171"/>
      <c r="D126" s="171"/>
      <c r="E126" s="171"/>
      <c r="F126" s="172"/>
      <c r="G126" s="52">
        <f>SUM(G102:G125)</f>
        <v>7656898.6299999999</v>
      </c>
      <c r="H126" s="1">
        <f>SUM(H101:H125)</f>
        <v>1</v>
      </c>
      <c r="I126" s="1">
        <f>G126/$G$618</f>
        <v>0.1866277753672515</v>
      </c>
    </row>
    <row r="127" spans="1:9" ht="6.25" customHeight="1" x14ac:dyDescent="0.25">
      <c r="A127" s="188"/>
      <c r="B127" s="189"/>
      <c r="C127" s="189"/>
      <c r="D127" s="189"/>
      <c r="E127" s="189"/>
      <c r="F127" s="189"/>
      <c r="G127" s="189"/>
      <c r="H127" s="189"/>
      <c r="I127" s="190"/>
    </row>
    <row r="128" spans="1:9" x14ac:dyDescent="0.25">
      <c r="A128" s="50">
        <v>4</v>
      </c>
      <c r="B128" s="184" t="s">
        <v>237</v>
      </c>
      <c r="C128" s="185"/>
      <c r="D128" s="185"/>
      <c r="E128" s="185"/>
      <c r="F128" s="185"/>
      <c r="G128" s="185"/>
      <c r="H128" s="185"/>
      <c r="I128" s="186"/>
    </row>
    <row r="129" spans="1:9" ht="24.25" x14ac:dyDescent="0.25">
      <c r="A129" s="54" t="s">
        <v>238</v>
      </c>
      <c r="B129" s="5" t="s">
        <v>239</v>
      </c>
      <c r="C129" s="120">
        <f>792.84+446.3</f>
        <v>1239.1400000000001</v>
      </c>
      <c r="D129" s="75" t="s">
        <v>135</v>
      </c>
      <c r="E129" s="2">
        <v>12.06</v>
      </c>
      <c r="F129" s="49">
        <f t="shared" ref="F129:F142" si="24">ROUND(E129*(1+$H$12),2)</f>
        <v>14.63</v>
      </c>
      <c r="G129" s="2">
        <f>ROUND(F129*C129,2)</f>
        <v>18128.62</v>
      </c>
      <c r="H129" s="4">
        <f t="shared" ref="H129:H144" si="25">G129/$G$160</f>
        <v>4.207121999471433E-3</v>
      </c>
      <c r="I129" s="64"/>
    </row>
    <row r="130" spans="1:9" ht="36.4" x14ac:dyDescent="0.25">
      <c r="A130" s="54" t="s">
        <v>240</v>
      </c>
      <c r="B130" s="5" t="s">
        <v>241</v>
      </c>
      <c r="C130" s="120">
        <v>312.14999999999998</v>
      </c>
      <c r="D130" s="75" t="s">
        <v>135</v>
      </c>
      <c r="E130" s="2">
        <v>9.09</v>
      </c>
      <c r="F130" s="49">
        <f t="shared" si="24"/>
        <v>11.03</v>
      </c>
      <c r="G130" s="2">
        <f>ROUND(F130*C130,2)</f>
        <v>3443.01</v>
      </c>
      <c r="H130" s="4">
        <f t="shared" si="25"/>
        <v>7.9902182931740741E-4</v>
      </c>
      <c r="I130" s="64"/>
    </row>
    <row r="131" spans="1:9" ht="24.25" x14ac:dyDescent="0.25">
      <c r="A131" s="54" t="s">
        <v>242</v>
      </c>
      <c r="B131" s="5" t="s">
        <v>243</v>
      </c>
      <c r="C131" s="120">
        <v>134.15</v>
      </c>
      <c r="D131" s="75" t="s">
        <v>135</v>
      </c>
      <c r="E131" s="2">
        <v>1.5</v>
      </c>
      <c r="F131" s="49">
        <f t="shared" si="24"/>
        <v>1.82</v>
      </c>
      <c r="G131" s="2">
        <f>ROUND(F131*C131,2)</f>
        <v>244.15</v>
      </c>
      <c r="H131" s="4">
        <f t="shared" si="25"/>
        <v>5.6660067681431372E-5</v>
      </c>
      <c r="I131" s="64"/>
    </row>
    <row r="132" spans="1:9" ht="24.25" x14ac:dyDescent="0.25">
      <c r="A132" s="54" t="s">
        <v>244</v>
      </c>
      <c r="B132" s="5" t="s">
        <v>245</v>
      </c>
      <c r="C132" s="120">
        <v>792.84</v>
      </c>
      <c r="D132" s="75" t="s">
        <v>135</v>
      </c>
      <c r="E132" s="2">
        <v>9.14</v>
      </c>
      <c r="F132" s="49">
        <f t="shared" si="24"/>
        <v>11.09</v>
      </c>
      <c r="G132" s="2">
        <f>ROUND(F132*C132,2)</f>
        <v>8792.6</v>
      </c>
      <c r="H132" s="4">
        <f t="shared" si="25"/>
        <v>2.0405050628537927E-3</v>
      </c>
      <c r="I132" s="64"/>
    </row>
    <row r="133" spans="1:9" x14ac:dyDescent="0.25">
      <c r="A133" s="54" t="s">
        <v>246</v>
      </c>
      <c r="B133" s="5" t="s">
        <v>247</v>
      </c>
      <c r="C133" s="120">
        <f>ROUND(C132*6,2)</f>
        <v>4757.04</v>
      </c>
      <c r="D133" s="75" t="s">
        <v>170</v>
      </c>
      <c r="E133" s="2">
        <v>2.71</v>
      </c>
      <c r="F133" s="49">
        <f t="shared" si="24"/>
        <v>3.29</v>
      </c>
      <c r="G133" s="2">
        <f>ROUND(F133*C133,2)</f>
        <v>15650.66</v>
      </c>
      <c r="H133" s="4">
        <f t="shared" si="25"/>
        <v>3.6320600239978318E-3</v>
      </c>
      <c r="I133" s="64"/>
    </row>
    <row r="134" spans="1:9" ht="24.25" x14ac:dyDescent="0.25">
      <c r="A134" s="54" t="s">
        <v>248</v>
      </c>
      <c r="B134" s="5" t="s">
        <v>249</v>
      </c>
      <c r="C134" s="120">
        <v>14.81</v>
      </c>
      <c r="D134" s="75" t="s">
        <v>135</v>
      </c>
      <c r="E134" s="2">
        <v>214.42999999999998</v>
      </c>
      <c r="F134" s="49">
        <f t="shared" si="24"/>
        <v>260.10000000000002</v>
      </c>
      <c r="G134" s="2">
        <f>ROUND(F134*C134,2)</f>
        <v>3852.08</v>
      </c>
      <c r="H134" s="4">
        <f t="shared" si="25"/>
        <v>8.9395500108248272E-4</v>
      </c>
      <c r="I134" s="64"/>
    </row>
    <row r="135" spans="1:9" ht="24.25" x14ac:dyDescent="0.25">
      <c r="A135" s="54" t="s">
        <v>250</v>
      </c>
      <c r="B135" s="5" t="s">
        <v>251</v>
      </c>
      <c r="C135" s="120">
        <v>39.6</v>
      </c>
      <c r="D135" s="75" t="s">
        <v>135</v>
      </c>
      <c r="E135" s="2">
        <v>203.92999999999998</v>
      </c>
      <c r="F135" s="49">
        <f t="shared" si="24"/>
        <v>247.37</v>
      </c>
      <c r="G135" s="2">
        <f>ROUND(F135*C135,2)</f>
        <v>9795.85</v>
      </c>
      <c r="H135" s="4">
        <f t="shared" si="25"/>
        <v>2.273330018419617E-3</v>
      </c>
      <c r="I135" s="64"/>
    </row>
    <row r="136" spans="1:9" ht="24.25" x14ac:dyDescent="0.25">
      <c r="A136" s="54" t="s">
        <v>252</v>
      </c>
      <c r="B136" s="5" t="s">
        <v>253</v>
      </c>
      <c r="C136" s="120">
        <v>60.38</v>
      </c>
      <c r="D136" s="75" t="s">
        <v>135</v>
      </c>
      <c r="E136" s="2">
        <v>161.57</v>
      </c>
      <c r="F136" s="49">
        <f t="shared" si="24"/>
        <v>195.98</v>
      </c>
      <c r="G136" s="2">
        <f>ROUND(F136*C136,2)</f>
        <v>11833.27</v>
      </c>
      <c r="H136" s="4">
        <f t="shared" si="25"/>
        <v>2.7461555563901346E-3</v>
      </c>
      <c r="I136" s="64"/>
    </row>
    <row r="137" spans="1:9" ht="24.25" x14ac:dyDescent="0.25">
      <c r="A137" s="54" t="s">
        <v>254</v>
      </c>
      <c r="B137" s="5" t="s">
        <v>255</v>
      </c>
      <c r="C137" s="120">
        <f>ROUND((C134+C135+C136)*30,2)</f>
        <v>3443.7</v>
      </c>
      <c r="D137" s="75" t="s">
        <v>170</v>
      </c>
      <c r="E137" s="2">
        <v>3.03</v>
      </c>
      <c r="F137" s="49">
        <f t="shared" si="24"/>
        <v>3.68</v>
      </c>
      <c r="G137" s="2">
        <f>ROUND(F137*C137,2)</f>
        <v>12672.82</v>
      </c>
      <c r="H137" s="4">
        <f t="shared" si="25"/>
        <v>2.9409905341576778E-3</v>
      </c>
      <c r="I137" s="64"/>
    </row>
    <row r="138" spans="1:9" ht="24.25" x14ac:dyDescent="0.25">
      <c r="A138" s="54" t="s">
        <v>256</v>
      </c>
      <c r="B138" s="5" t="s">
        <v>257</v>
      </c>
      <c r="C138" s="120">
        <v>660</v>
      </c>
      <c r="D138" s="75" t="s">
        <v>3</v>
      </c>
      <c r="E138" s="2">
        <v>12.9</v>
      </c>
      <c r="F138" s="49">
        <f t="shared" si="24"/>
        <v>15.65</v>
      </c>
      <c r="G138" s="2">
        <f>ROUND(F138*C138,2)</f>
        <v>10329</v>
      </c>
      <c r="H138" s="4">
        <f t="shared" si="25"/>
        <v>2.3970585258304509E-3</v>
      </c>
      <c r="I138" s="64"/>
    </row>
    <row r="139" spans="1:9" ht="24.25" x14ac:dyDescent="0.25">
      <c r="A139" s="54" t="s">
        <v>258</v>
      </c>
      <c r="B139" s="5" t="s">
        <v>259</v>
      </c>
      <c r="C139" s="120">
        <v>255.26</v>
      </c>
      <c r="D139" s="75" t="s">
        <v>135</v>
      </c>
      <c r="E139" s="2">
        <v>676.14</v>
      </c>
      <c r="F139" s="49">
        <f t="shared" si="24"/>
        <v>820.16</v>
      </c>
      <c r="G139" s="2">
        <f>ROUND(F139*C139,2)</f>
        <v>209354.04</v>
      </c>
      <c r="H139" s="4">
        <f t="shared" si="25"/>
        <v>4.8584943992550034E-2</v>
      </c>
      <c r="I139" s="64"/>
    </row>
    <row r="140" spans="1:9" ht="41.2" customHeight="1" x14ac:dyDescent="0.25">
      <c r="A140" s="54" t="s">
        <v>260</v>
      </c>
      <c r="B140" s="5" t="s">
        <v>261</v>
      </c>
      <c r="C140" s="120">
        <v>660</v>
      </c>
      <c r="D140" s="75" t="s">
        <v>3</v>
      </c>
      <c r="E140" s="2">
        <v>210.72</v>
      </c>
      <c r="F140" s="49">
        <f t="shared" si="24"/>
        <v>255.6</v>
      </c>
      <c r="G140" s="2">
        <f>ROUND(F140*C140,2)</f>
        <v>168696</v>
      </c>
      <c r="H140" s="4">
        <f t="shared" si="25"/>
        <v>3.9149403143914588E-2</v>
      </c>
      <c r="I140" s="64"/>
    </row>
    <row r="141" spans="1:9" ht="36.4" x14ac:dyDescent="0.25">
      <c r="A141" s="54" t="s">
        <v>262</v>
      </c>
      <c r="B141" s="5" t="s">
        <v>263</v>
      </c>
      <c r="C141" s="120">
        <v>199</v>
      </c>
      <c r="D141" s="75" t="s">
        <v>3</v>
      </c>
      <c r="E141" s="2">
        <v>40.85</v>
      </c>
      <c r="F141" s="49">
        <f t="shared" si="24"/>
        <v>49.55</v>
      </c>
      <c r="G141" s="2">
        <f>ROUND(F141*C141,2)</f>
        <v>9860.4500000000007</v>
      </c>
      <c r="H141" s="4">
        <f t="shared" si="25"/>
        <v>2.2883217873003073E-3</v>
      </c>
      <c r="I141" s="64"/>
    </row>
    <row r="142" spans="1:9" ht="36.4" x14ac:dyDescent="0.25">
      <c r="A142" s="54" t="s">
        <v>264</v>
      </c>
      <c r="B142" s="5" t="s">
        <v>265</v>
      </c>
      <c r="C142" s="120">
        <v>266</v>
      </c>
      <c r="D142" s="75" t="s">
        <v>3</v>
      </c>
      <c r="E142" s="2">
        <v>77.599999999999994</v>
      </c>
      <c r="F142" s="49">
        <f t="shared" si="24"/>
        <v>94.13</v>
      </c>
      <c r="G142" s="2">
        <f>ROUND(F142*C142,2)</f>
        <v>25038.58</v>
      </c>
      <c r="H142" s="4">
        <f t="shared" si="25"/>
        <v>5.81072143127968E-3</v>
      </c>
      <c r="I142" s="64"/>
    </row>
    <row r="143" spans="1:9" ht="48.5" x14ac:dyDescent="0.25">
      <c r="A143" s="54" t="s">
        <v>266</v>
      </c>
      <c r="B143" s="5" t="s">
        <v>267</v>
      </c>
      <c r="C143" s="120">
        <v>1193</v>
      </c>
      <c r="D143" s="75" t="s">
        <v>3</v>
      </c>
      <c r="E143" s="2">
        <v>339.5</v>
      </c>
      <c r="F143" s="49">
        <f>ROUND(E143*(1+$H$13),2)</f>
        <v>383.64</v>
      </c>
      <c r="G143" s="2">
        <f>ROUND(F143*C143,2)</f>
        <v>457682.52</v>
      </c>
      <c r="H143" s="4">
        <f t="shared" si="25"/>
        <v>0.10621471455993474</v>
      </c>
      <c r="I143" s="64"/>
    </row>
    <row r="144" spans="1:9" ht="48.5" x14ac:dyDescent="0.25">
      <c r="A144" s="54" t="s">
        <v>268</v>
      </c>
      <c r="B144" s="5" t="s">
        <v>269</v>
      </c>
      <c r="C144" s="120">
        <v>1193</v>
      </c>
      <c r="D144" s="75" t="s">
        <v>3</v>
      </c>
      <c r="E144" s="2">
        <v>1607.17</v>
      </c>
      <c r="F144" s="49">
        <f>ROUND(E144*(1+$H$13),2)</f>
        <v>1816.1</v>
      </c>
      <c r="G144" s="2">
        <f>ROUND(F144*C144,2)</f>
        <v>2166607.2999999998</v>
      </c>
      <c r="H144" s="4">
        <f t="shared" si="25"/>
        <v>0.50280612843368122</v>
      </c>
      <c r="I144" s="64"/>
    </row>
    <row r="145" spans="1:9" ht="36.4" x14ac:dyDescent="0.25">
      <c r="A145" s="54" t="s">
        <v>270</v>
      </c>
      <c r="B145" s="5" t="s">
        <v>271</v>
      </c>
      <c r="C145" s="120">
        <v>1193</v>
      </c>
      <c r="D145" s="75" t="s">
        <v>3</v>
      </c>
      <c r="E145" s="2">
        <v>90.06</v>
      </c>
      <c r="F145" s="49">
        <f>ROUND(E145*(1+$H$12),2)</f>
        <v>109.24</v>
      </c>
      <c r="G145" s="2">
        <f>ROUND(F145*C145,2)</f>
        <v>130323.32</v>
      </c>
      <c r="H145" s="4">
        <f>G145/$G$160</f>
        <v>3.0244227448981524E-2</v>
      </c>
      <c r="I145" s="64"/>
    </row>
    <row r="146" spans="1:9" ht="60.6" x14ac:dyDescent="0.25">
      <c r="A146" s="54" t="s">
        <v>272</v>
      </c>
      <c r="B146" s="5" t="s">
        <v>273</v>
      </c>
      <c r="C146" s="120">
        <v>1268</v>
      </c>
      <c r="D146" s="75" t="s">
        <v>3</v>
      </c>
      <c r="E146" s="2">
        <v>396.5</v>
      </c>
      <c r="F146" s="49">
        <f>ROUND(E146*(1+$H$13),2)</f>
        <v>448.05</v>
      </c>
      <c r="G146" s="2">
        <f>ROUND(F146*C146,2)</f>
        <v>568127.4</v>
      </c>
      <c r="H146" s="4">
        <f>G146/$G$160</f>
        <v>0.13184573801218771</v>
      </c>
      <c r="I146" s="64"/>
    </row>
    <row r="147" spans="1:9" ht="36.4" x14ac:dyDescent="0.25">
      <c r="A147" s="54" t="s">
        <v>274</v>
      </c>
      <c r="B147" s="5" t="s">
        <v>275</v>
      </c>
      <c r="C147" s="120">
        <v>1268</v>
      </c>
      <c r="D147" s="75" t="s">
        <v>3</v>
      </c>
      <c r="E147" s="2">
        <v>90.06</v>
      </c>
      <c r="F147" s="49">
        <f t="shared" ref="F147:F159" si="26">ROUND(E147*(1+$H$12),2)</f>
        <v>109.24</v>
      </c>
      <c r="G147" s="2">
        <f>ROUND(F147*C147,2)</f>
        <v>138516.32</v>
      </c>
      <c r="H147" s="4">
        <f t="shared" ref="H147:H159" si="27">G147/$G$160</f>
        <v>3.214558290470123E-2</v>
      </c>
      <c r="I147" s="64"/>
    </row>
    <row r="148" spans="1:9" ht="36.4" x14ac:dyDescent="0.25">
      <c r="A148" s="54" t="s">
        <v>276</v>
      </c>
      <c r="B148" s="5" t="s">
        <v>277</v>
      </c>
      <c r="C148" s="120">
        <v>11</v>
      </c>
      <c r="D148" s="75" t="s">
        <v>63</v>
      </c>
      <c r="E148" s="2">
        <v>481.93</v>
      </c>
      <c r="F148" s="49">
        <f t="shared" si="26"/>
        <v>584.58000000000004</v>
      </c>
      <c r="G148" s="2">
        <f>ROUND(F148*C148,2)</f>
        <v>6430.38</v>
      </c>
      <c r="H148" s="4">
        <f t="shared" si="27"/>
        <v>1.4923029531735516E-3</v>
      </c>
      <c r="I148" s="64"/>
    </row>
    <row r="149" spans="1:9" ht="48.5" x14ac:dyDescent="0.25">
      <c r="A149" s="54" t="s">
        <v>278</v>
      </c>
      <c r="B149" s="5" t="s">
        <v>279</v>
      </c>
      <c r="C149" s="120">
        <v>39</v>
      </c>
      <c r="D149" s="75" t="s">
        <v>63</v>
      </c>
      <c r="E149" s="2">
        <v>1186.8</v>
      </c>
      <c r="F149" s="49">
        <f t="shared" si="26"/>
        <v>1439.59</v>
      </c>
      <c r="G149" s="2">
        <f>ROUND(F149*C149,2)</f>
        <v>56144.01</v>
      </c>
      <c r="H149" s="4">
        <f t="shared" si="27"/>
        <v>1.3029381144816546E-2</v>
      </c>
      <c r="I149" s="64"/>
    </row>
    <row r="150" spans="1:9" ht="36.4" x14ac:dyDescent="0.25">
      <c r="A150" s="54" t="s">
        <v>280</v>
      </c>
      <c r="B150" s="5" t="s">
        <v>281</v>
      </c>
      <c r="C150" s="120">
        <v>35</v>
      </c>
      <c r="D150" s="75" t="s">
        <v>2</v>
      </c>
      <c r="E150" s="2">
        <v>1368.9800000000002</v>
      </c>
      <c r="F150" s="49">
        <f t="shared" si="26"/>
        <v>1660.57</v>
      </c>
      <c r="G150" s="2">
        <f>ROUND(F150*C150,2)</f>
        <v>58119.95</v>
      </c>
      <c r="H150" s="4">
        <f t="shared" si="27"/>
        <v>1.348793897457058E-2</v>
      </c>
      <c r="I150" s="64"/>
    </row>
    <row r="151" spans="1:9" ht="36" customHeight="1" x14ac:dyDescent="0.25">
      <c r="A151" s="54" t="s">
        <v>282</v>
      </c>
      <c r="B151" s="5" t="s">
        <v>283</v>
      </c>
      <c r="C151" s="120">
        <v>9</v>
      </c>
      <c r="D151" s="75" t="s">
        <v>63</v>
      </c>
      <c r="E151" s="2">
        <v>3927.3500000000004</v>
      </c>
      <c r="F151" s="49">
        <f t="shared" si="26"/>
        <v>4763.88</v>
      </c>
      <c r="G151" s="2">
        <f>ROUND(F151*C151,2)</f>
        <v>42874.92</v>
      </c>
      <c r="H151" s="4">
        <f t="shared" si="27"/>
        <v>9.9500137990413892E-3</v>
      </c>
      <c r="I151" s="64"/>
    </row>
    <row r="152" spans="1:9" ht="60.6" x14ac:dyDescent="0.25">
      <c r="A152" s="54" t="s">
        <v>284</v>
      </c>
      <c r="B152" s="5" t="s">
        <v>285</v>
      </c>
      <c r="C152" s="120">
        <v>41</v>
      </c>
      <c r="D152" s="75" t="s">
        <v>63</v>
      </c>
      <c r="E152" s="2">
        <v>1150.1499999999999</v>
      </c>
      <c r="F152" s="49">
        <f t="shared" si="26"/>
        <v>1395.13</v>
      </c>
      <c r="G152" s="2">
        <f>ROUND(F152*C152,2)</f>
        <v>57200.33</v>
      </c>
      <c r="H152" s="4">
        <f t="shared" si="27"/>
        <v>1.3274522093795656E-2</v>
      </c>
      <c r="I152" s="64"/>
    </row>
    <row r="153" spans="1:9" ht="51.7" customHeight="1" x14ac:dyDescent="0.25">
      <c r="A153" s="54" t="s">
        <v>286</v>
      </c>
      <c r="B153" s="5" t="s">
        <v>287</v>
      </c>
      <c r="C153" s="120">
        <v>45</v>
      </c>
      <c r="D153" s="75" t="s">
        <v>63</v>
      </c>
      <c r="E153" s="2">
        <v>1150.1499999999999</v>
      </c>
      <c r="F153" s="49">
        <f t="shared" si="26"/>
        <v>1395.13</v>
      </c>
      <c r="G153" s="2">
        <f>ROUND(F153*C153,2)</f>
        <v>62780.85</v>
      </c>
      <c r="H153" s="4">
        <f t="shared" si="27"/>
        <v>1.4569597420019622E-2</v>
      </c>
      <c r="I153" s="64"/>
    </row>
    <row r="154" spans="1:9" ht="36.4" x14ac:dyDescent="0.25">
      <c r="A154" s="54" t="s">
        <v>288</v>
      </c>
      <c r="B154" s="5" t="s">
        <v>289</v>
      </c>
      <c r="C154" s="120">
        <v>4</v>
      </c>
      <c r="D154" s="75" t="s">
        <v>63</v>
      </c>
      <c r="E154" s="2">
        <v>337.76</v>
      </c>
      <c r="F154" s="49">
        <f t="shared" si="26"/>
        <v>409.7</v>
      </c>
      <c r="G154" s="2">
        <f>ROUND(F154*C154,2)</f>
        <v>1638.8</v>
      </c>
      <c r="H154" s="4">
        <f t="shared" si="27"/>
        <v>3.8031750528908344E-4</v>
      </c>
      <c r="I154" s="64"/>
    </row>
    <row r="155" spans="1:9" ht="48.5" x14ac:dyDescent="0.25">
      <c r="A155" s="54" t="s">
        <v>290</v>
      </c>
      <c r="B155" s="5" t="s">
        <v>291</v>
      </c>
      <c r="C155" s="120">
        <v>190</v>
      </c>
      <c r="D155" s="75" t="s">
        <v>3</v>
      </c>
      <c r="E155" s="2">
        <v>123.9</v>
      </c>
      <c r="F155" s="49">
        <f t="shared" si="26"/>
        <v>150.29</v>
      </c>
      <c r="G155" s="2">
        <f>ROUND(F155*C155,2)</f>
        <v>28555.1</v>
      </c>
      <c r="H155" s="4">
        <f t="shared" si="27"/>
        <v>6.6268027796438289E-3</v>
      </c>
      <c r="I155" s="64"/>
    </row>
    <row r="156" spans="1:9" ht="60.6" x14ac:dyDescent="0.25">
      <c r="A156" s="54" t="s">
        <v>292</v>
      </c>
      <c r="B156" s="5" t="s">
        <v>293</v>
      </c>
      <c r="C156" s="120">
        <v>7</v>
      </c>
      <c r="D156" s="75" t="s">
        <v>2</v>
      </c>
      <c r="E156" s="2">
        <v>1231.3499999999999</v>
      </c>
      <c r="F156" s="49">
        <f t="shared" si="26"/>
        <v>1493.63</v>
      </c>
      <c r="G156" s="2">
        <f>ROUND(F156*C156,2)</f>
        <v>10455.41</v>
      </c>
      <c r="H156" s="4">
        <f t="shared" si="27"/>
        <v>2.4263945862671079E-3</v>
      </c>
      <c r="I156" s="64"/>
    </row>
    <row r="157" spans="1:9" ht="36.4" x14ac:dyDescent="0.25">
      <c r="A157" s="54" t="s">
        <v>294</v>
      </c>
      <c r="B157" s="5" t="s">
        <v>295</v>
      </c>
      <c r="C157" s="120">
        <v>7</v>
      </c>
      <c r="D157" s="75" t="s">
        <v>2</v>
      </c>
      <c r="E157" s="2">
        <v>682.82999999999993</v>
      </c>
      <c r="F157" s="49">
        <f t="shared" si="26"/>
        <v>828.27</v>
      </c>
      <c r="G157" s="2">
        <f>ROUND(F157*C157,2)</f>
        <v>5797.89</v>
      </c>
      <c r="H157" s="4">
        <f t="shared" si="27"/>
        <v>1.345520539870957E-3</v>
      </c>
      <c r="I157" s="64"/>
    </row>
    <row r="158" spans="1:9" ht="36.4" x14ac:dyDescent="0.25">
      <c r="A158" s="54" t="s">
        <v>296</v>
      </c>
      <c r="B158" s="5" t="s">
        <v>297</v>
      </c>
      <c r="C158" s="120">
        <v>7</v>
      </c>
      <c r="D158" s="75" t="s">
        <v>2</v>
      </c>
      <c r="E158" s="2">
        <v>639.35</v>
      </c>
      <c r="F158" s="49">
        <f t="shared" si="26"/>
        <v>775.53</v>
      </c>
      <c r="G158" s="2">
        <f>ROUND(F158*C158,2)</f>
        <v>5428.71</v>
      </c>
      <c r="H158" s="4">
        <f t="shared" si="27"/>
        <v>1.2598446693543449E-3</v>
      </c>
      <c r="I158" s="64"/>
    </row>
    <row r="159" spans="1:9" ht="36.4" x14ac:dyDescent="0.25">
      <c r="A159" s="54" t="s">
        <v>298</v>
      </c>
      <c r="B159" s="5" t="s">
        <v>299</v>
      </c>
      <c r="C159" s="120">
        <v>9</v>
      </c>
      <c r="D159" s="75" t="s">
        <v>2</v>
      </c>
      <c r="E159" s="2">
        <v>426.57</v>
      </c>
      <c r="F159" s="49">
        <f t="shared" si="26"/>
        <v>517.42999999999995</v>
      </c>
      <c r="G159" s="2">
        <f>ROUND(F159*C159,2)</f>
        <v>4656.87</v>
      </c>
      <c r="H159" s="4">
        <f t="shared" si="27"/>
        <v>1.0807232004244412E-3</v>
      </c>
      <c r="I159" s="64"/>
    </row>
    <row r="160" spans="1:9" ht="11.95" customHeight="1" x14ac:dyDescent="0.25">
      <c r="A160" s="170" t="str">
        <f>CONCATENATE("TOTAL DO ITEM ",B128)</f>
        <v>TOTAL DO ITEM DRENAGEM PLUVIAL</v>
      </c>
      <c r="B160" s="171"/>
      <c r="C160" s="171"/>
      <c r="D160" s="171"/>
      <c r="E160" s="171"/>
      <c r="F160" s="172"/>
      <c r="G160" s="52">
        <f>SUM(G129:G159)</f>
        <v>4309031.2099999981</v>
      </c>
      <c r="H160" s="1">
        <f>SUM(H129:H159)</f>
        <v>1.0000000000000004</v>
      </c>
      <c r="I160" s="1">
        <f>G160/$G$618</f>
        <v>0.10502749841293844</v>
      </c>
    </row>
    <row r="161" spans="1:10" ht="6.25" customHeight="1" x14ac:dyDescent="0.25">
      <c r="A161" s="173"/>
      <c r="B161" s="174"/>
      <c r="C161" s="174"/>
      <c r="D161" s="174"/>
      <c r="E161" s="174"/>
      <c r="F161" s="174"/>
      <c r="G161" s="174"/>
      <c r="H161" s="174"/>
      <c r="I161" s="175"/>
    </row>
    <row r="162" spans="1:10" x14ac:dyDescent="0.25">
      <c r="A162" s="50">
        <v>5</v>
      </c>
      <c r="B162" s="184" t="s">
        <v>300</v>
      </c>
      <c r="C162" s="185"/>
      <c r="D162" s="185"/>
      <c r="E162" s="185"/>
      <c r="F162" s="185"/>
      <c r="G162" s="185"/>
      <c r="H162" s="185"/>
      <c r="I162" s="186"/>
    </row>
    <row r="163" spans="1:10" x14ac:dyDescent="0.25">
      <c r="A163" s="51" t="s">
        <v>14</v>
      </c>
      <c r="B163" s="209" t="s">
        <v>301</v>
      </c>
      <c r="C163" s="210"/>
      <c r="D163" s="210"/>
      <c r="E163" s="210"/>
      <c r="F163" s="210"/>
      <c r="G163" s="210"/>
      <c r="H163" s="211"/>
      <c r="I163" s="68"/>
    </row>
    <row r="164" spans="1:10" x14ac:dyDescent="0.25">
      <c r="A164" s="65" t="s">
        <v>302</v>
      </c>
      <c r="B164" s="66" t="s">
        <v>303</v>
      </c>
      <c r="C164" s="60"/>
      <c r="D164" s="61"/>
      <c r="E164" s="62"/>
      <c r="F164" s="62"/>
      <c r="G164" s="58"/>
      <c r="H164" s="59"/>
      <c r="I164" s="69"/>
    </row>
    <row r="165" spans="1:10" ht="36.4" x14ac:dyDescent="0.25">
      <c r="A165" s="6" t="s">
        <v>304</v>
      </c>
      <c r="B165" s="106" t="s">
        <v>305</v>
      </c>
      <c r="C165" s="108">
        <v>1243.95</v>
      </c>
      <c r="D165" s="107" t="s">
        <v>24</v>
      </c>
      <c r="E165" s="2">
        <v>146.03</v>
      </c>
      <c r="F165" s="49">
        <f t="shared" ref="F165:F172" si="28">ROUND(E165*(1+$H$12),2)</f>
        <v>177.13</v>
      </c>
      <c r="G165" s="2">
        <f>ROUND(F165*C165,2)</f>
        <v>220340.86</v>
      </c>
      <c r="H165" s="4">
        <f t="shared" ref="H165:H172" si="29">G165/$G$428</f>
        <v>1.258989005856564E-2</v>
      </c>
      <c r="I165" s="69"/>
      <c r="J165" s="4"/>
    </row>
    <row r="166" spans="1:10" ht="36.4" x14ac:dyDescent="0.25">
      <c r="A166" s="6" t="s">
        <v>306</v>
      </c>
      <c r="B166" s="106" t="s">
        <v>307</v>
      </c>
      <c r="C166" s="108">
        <v>170.32</v>
      </c>
      <c r="D166" s="107" t="s">
        <v>135</v>
      </c>
      <c r="E166" s="2">
        <v>711.98</v>
      </c>
      <c r="F166" s="49">
        <f t="shared" si="28"/>
        <v>863.63</v>
      </c>
      <c r="G166" s="2">
        <f>ROUND(F166*C166,2)</f>
        <v>147093.46</v>
      </c>
      <c r="H166" s="4">
        <f t="shared" si="29"/>
        <v>8.4046621663091559E-3</v>
      </c>
      <c r="I166" s="69"/>
      <c r="J166" s="4"/>
    </row>
    <row r="167" spans="1:10" ht="60.6" x14ac:dyDescent="0.25">
      <c r="A167" s="6" t="s">
        <v>308</v>
      </c>
      <c r="B167" s="106" t="s">
        <v>309</v>
      </c>
      <c r="C167" s="108">
        <v>2884.3</v>
      </c>
      <c r="D167" s="107" t="s">
        <v>5</v>
      </c>
      <c r="E167" s="2">
        <v>17.28</v>
      </c>
      <c r="F167" s="49">
        <f t="shared" si="28"/>
        <v>20.96</v>
      </c>
      <c r="G167" s="2">
        <f>ROUND(F167*C167,2)</f>
        <v>60454.93</v>
      </c>
      <c r="H167" s="4">
        <f t="shared" si="29"/>
        <v>3.4542886062906429E-3</v>
      </c>
      <c r="I167" s="69"/>
      <c r="J167" s="4"/>
    </row>
    <row r="168" spans="1:10" ht="60.6" x14ac:dyDescent="0.25">
      <c r="A168" s="6" t="s">
        <v>310</v>
      </c>
      <c r="B168" s="106" t="s">
        <v>311</v>
      </c>
      <c r="C168" s="108">
        <v>123.89</v>
      </c>
      <c r="D168" s="107" t="s">
        <v>5</v>
      </c>
      <c r="E168" s="2">
        <v>15.64</v>
      </c>
      <c r="F168" s="49">
        <f t="shared" si="28"/>
        <v>18.97</v>
      </c>
      <c r="G168" s="2">
        <f>ROUND(F168*C168,2)</f>
        <v>2350.19</v>
      </c>
      <c r="H168" s="4">
        <f t="shared" si="29"/>
        <v>1.3428573219120767E-4</v>
      </c>
      <c r="I168" s="69"/>
      <c r="J168" s="4"/>
    </row>
    <row r="169" spans="1:10" ht="60.6" x14ac:dyDescent="0.25">
      <c r="A169" s="6" t="s">
        <v>312</v>
      </c>
      <c r="B169" s="106" t="s">
        <v>313</v>
      </c>
      <c r="C169" s="108">
        <v>1751.32</v>
      </c>
      <c r="D169" s="107" t="s">
        <v>5</v>
      </c>
      <c r="E169" s="2">
        <v>14.25</v>
      </c>
      <c r="F169" s="49">
        <f t="shared" si="28"/>
        <v>17.29</v>
      </c>
      <c r="G169" s="2">
        <f>ROUND(F169*C169,2)</f>
        <v>30280.32</v>
      </c>
      <c r="H169" s="4">
        <f t="shared" si="29"/>
        <v>1.7301643450887245E-3</v>
      </c>
      <c r="I169" s="69"/>
    </row>
    <row r="170" spans="1:10" ht="11.95" customHeight="1" x14ac:dyDescent="0.25">
      <c r="A170" s="6" t="s">
        <v>314</v>
      </c>
      <c r="B170" s="106" t="s">
        <v>315</v>
      </c>
      <c r="C170" s="108">
        <v>663.03</v>
      </c>
      <c r="D170" s="107" t="s">
        <v>3</v>
      </c>
      <c r="E170" s="2">
        <v>13.132499999999999</v>
      </c>
      <c r="F170" s="49">
        <f t="shared" si="28"/>
        <v>15.93</v>
      </c>
      <c r="G170" s="2">
        <f>ROUND(F170*C170,2)</f>
        <v>10562.07</v>
      </c>
      <c r="H170" s="4">
        <f t="shared" si="29"/>
        <v>6.0349814415208507E-4</v>
      </c>
      <c r="I170" s="69"/>
    </row>
    <row r="171" spans="1:10" ht="24.25" customHeight="1" x14ac:dyDescent="0.25">
      <c r="A171" s="6" t="s">
        <v>316</v>
      </c>
      <c r="B171" s="106" t="s">
        <v>317</v>
      </c>
      <c r="C171" s="108">
        <f>ROUND(516.16/0.4,2)</f>
        <v>1290.4000000000001</v>
      </c>
      <c r="D171" s="107" t="s">
        <v>3</v>
      </c>
      <c r="E171" s="2">
        <v>3.637</v>
      </c>
      <c r="F171" s="49">
        <f t="shared" si="28"/>
        <v>4.41</v>
      </c>
      <c r="G171" s="2">
        <f>ROUND(F171*C171,2)</f>
        <v>5690.66</v>
      </c>
      <c r="H171" s="4">
        <f t="shared" si="29"/>
        <v>3.2515432571460939E-4</v>
      </c>
      <c r="I171" s="69"/>
    </row>
    <row r="172" spans="1:10" x14ac:dyDescent="0.25">
      <c r="A172" s="6" t="s">
        <v>318</v>
      </c>
      <c r="B172" s="106" t="s">
        <v>319</v>
      </c>
      <c r="C172" s="108">
        <f>ROUND(516.16/0.4,2)</f>
        <v>1290.4000000000001</v>
      </c>
      <c r="D172" s="107" t="s">
        <v>3</v>
      </c>
      <c r="E172" s="2">
        <v>13.479999999999999</v>
      </c>
      <c r="F172" s="49">
        <f t="shared" si="28"/>
        <v>16.350000000000001</v>
      </c>
      <c r="G172" s="2">
        <f>ROUND(F172*C172,2)</f>
        <v>21098.04</v>
      </c>
      <c r="H172" s="4">
        <f t="shared" si="29"/>
        <v>1.2055049801077305E-3</v>
      </c>
      <c r="I172" s="69"/>
    </row>
    <row r="173" spans="1:10" x14ac:dyDescent="0.25">
      <c r="A173" s="65" t="s">
        <v>320</v>
      </c>
      <c r="B173" s="88" t="s">
        <v>321</v>
      </c>
      <c r="C173" s="60"/>
      <c r="D173" s="61"/>
      <c r="E173" s="62"/>
      <c r="F173" s="62"/>
      <c r="G173" s="58"/>
      <c r="H173" s="59"/>
      <c r="I173" s="69"/>
    </row>
    <row r="174" spans="1:10" x14ac:dyDescent="0.25">
      <c r="A174" s="53" t="s">
        <v>322</v>
      </c>
      <c r="B174" s="106" t="s">
        <v>323</v>
      </c>
      <c r="C174" s="108">
        <v>2.71</v>
      </c>
      <c r="D174" s="107" t="s">
        <v>135</v>
      </c>
      <c r="E174" s="2">
        <v>200.02</v>
      </c>
      <c r="F174" s="49">
        <f>ROUND(E174*(1+$H$12),2)</f>
        <v>242.62</v>
      </c>
      <c r="G174" s="2">
        <f>ROUND(F174*C174,2)</f>
        <v>657.5</v>
      </c>
      <c r="H174" s="4">
        <f t="shared" ref="H174:H183" si="30">G174/$G$428</f>
        <v>3.7568396136363035E-5</v>
      </c>
      <c r="I174" s="69"/>
    </row>
    <row r="175" spans="1:10" ht="36.4" x14ac:dyDescent="0.25">
      <c r="A175" s="53" t="s">
        <v>324</v>
      </c>
      <c r="B175" s="106" t="s">
        <v>305</v>
      </c>
      <c r="C175" s="108">
        <v>81.599999999999994</v>
      </c>
      <c r="D175" s="107" t="s">
        <v>24</v>
      </c>
      <c r="E175" s="2">
        <v>146.03</v>
      </c>
      <c r="F175" s="49">
        <f>ROUND(E175*(1+$H$12),2)</f>
        <v>177.13</v>
      </c>
      <c r="G175" s="2">
        <f>ROUND(F175*C175,2)</f>
        <v>14453.81</v>
      </c>
      <c r="H175" s="4">
        <f t="shared" si="30"/>
        <v>8.2586533803760513E-4</v>
      </c>
      <c r="I175" s="69"/>
    </row>
    <row r="176" spans="1:10" ht="36.4" x14ac:dyDescent="0.25">
      <c r="A176" s="53" t="s">
        <v>325</v>
      </c>
      <c r="B176" s="106" t="s">
        <v>307</v>
      </c>
      <c r="C176" s="108">
        <v>16.309999999999999</v>
      </c>
      <c r="D176" s="107" t="s">
        <v>135</v>
      </c>
      <c r="E176" s="2">
        <v>711.98</v>
      </c>
      <c r="F176" s="49">
        <f t="shared" ref="F176:F183" si="31">ROUND(E176*(1+$H$12),2)</f>
        <v>863.63</v>
      </c>
      <c r="G176" s="2">
        <f>ROUND(F176*C176,2)</f>
        <v>14085.81</v>
      </c>
      <c r="H176" s="4">
        <f t="shared" si="30"/>
        <v>8.048384638502567E-4</v>
      </c>
      <c r="I176" s="69"/>
    </row>
    <row r="177" spans="1:9" ht="60.6" x14ac:dyDescent="0.25">
      <c r="A177" s="53" t="s">
        <v>326</v>
      </c>
      <c r="B177" s="106" t="s">
        <v>309</v>
      </c>
      <c r="C177" s="108">
        <v>193.05</v>
      </c>
      <c r="D177" s="107" t="s">
        <v>5</v>
      </c>
      <c r="E177" s="2">
        <v>17.28</v>
      </c>
      <c r="F177" s="49">
        <f t="shared" si="31"/>
        <v>20.96</v>
      </c>
      <c r="G177" s="2">
        <f>ROUND(F177*C177,2)</f>
        <v>4046.33</v>
      </c>
      <c r="H177" s="4">
        <f t="shared" si="30"/>
        <v>2.312001951915587E-4</v>
      </c>
      <c r="I177" s="69"/>
    </row>
    <row r="178" spans="1:9" ht="60.6" x14ac:dyDescent="0.25">
      <c r="A178" s="53" t="s">
        <v>327</v>
      </c>
      <c r="B178" s="106" t="s">
        <v>313</v>
      </c>
      <c r="C178" s="108">
        <v>225.67</v>
      </c>
      <c r="D178" s="107" t="s">
        <v>5</v>
      </c>
      <c r="E178" s="2">
        <v>14.25</v>
      </c>
      <c r="F178" s="49">
        <f t="shared" si="31"/>
        <v>17.29</v>
      </c>
      <c r="G178" s="2">
        <f>ROUND(F178*C178,2)</f>
        <v>3901.83</v>
      </c>
      <c r="H178" s="4">
        <f t="shared" si="30"/>
        <v>2.2294371877831995E-4</v>
      </c>
      <c r="I178" s="69"/>
    </row>
    <row r="179" spans="1:9" ht="11.95" customHeight="1" x14ac:dyDescent="0.25">
      <c r="A179" s="53" t="s">
        <v>328</v>
      </c>
      <c r="B179" s="106" t="s">
        <v>315</v>
      </c>
      <c r="C179" s="108">
        <v>9.1999999999999993</v>
      </c>
      <c r="D179" s="107" t="s">
        <v>3</v>
      </c>
      <c r="E179" s="2">
        <v>13.132499999999999</v>
      </c>
      <c r="F179" s="49">
        <f t="shared" si="31"/>
        <v>15.93</v>
      </c>
      <c r="G179" s="2">
        <f>ROUND(F179*C179,2)</f>
        <v>146.56</v>
      </c>
      <c r="H179" s="4">
        <f t="shared" si="30"/>
        <v>8.3741811980918124E-6</v>
      </c>
      <c r="I179" s="69"/>
    </row>
    <row r="180" spans="1:9" ht="24.25" customHeight="1" x14ac:dyDescent="0.25">
      <c r="A180" s="53" t="s">
        <v>329</v>
      </c>
      <c r="B180" s="106" t="s">
        <v>330</v>
      </c>
      <c r="C180" s="108">
        <v>70</v>
      </c>
      <c r="D180" s="107" t="s">
        <v>3</v>
      </c>
      <c r="E180" s="2">
        <v>305.13414999999998</v>
      </c>
      <c r="F180" s="49">
        <f t="shared" si="31"/>
        <v>370.13</v>
      </c>
      <c r="G180" s="2">
        <f>ROUND(F180*C180,2)</f>
        <v>25909.1</v>
      </c>
      <c r="H180" s="4">
        <f t="shared" si="30"/>
        <v>1.4804005054549711E-3</v>
      </c>
      <c r="I180" s="69"/>
    </row>
    <row r="181" spans="1:9" ht="24.25" customHeight="1" x14ac:dyDescent="0.25">
      <c r="A181" s="53" t="s">
        <v>331</v>
      </c>
      <c r="B181" s="106" t="s">
        <v>317</v>
      </c>
      <c r="C181" s="108">
        <f>ROUND(54.38/0.4,2)</f>
        <v>135.94999999999999</v>
      </c>
      <c r="D181" s="107" t="s">
        <v>3</v>
      </c>
      <c r="E181" s="2">
        <v>3.637</v>
      </c>
      <c r="F181" s="49">
        <f t="shared" si="31"/>
        <v>4.41</v>
      </c>
      <c r="G181" s="2">
        <f>ROUND(F181*C181,2)</f>
        <v>599.54</v>
      </c>
      <c r="H181" s="4">
        <f t="shared" si="30"/>
        <v>3.4256663451855654E-5</v>
      </c>
      <c r="I181" s="69"/>
    </row>
    <row r="182" spans="1:9" x14ac:dyDescent="0.25">
      <c r="A182" s="53" t="s">
        <v>332</v>
      </c>
      <c r="B182" s="106" t="s">
        <v>319</v>
      </c>
      <c r="C182" s="108">
        <f>ROUND(54.38/0.4,2)</f>
        <v>135.94999999999999</v>
      </c>
      <c r="D182" s="107" t="s">
        <v>3</v>
      </c>
      <c r="E182" s="2">
        <v>13.479999999999999</v>
      </c>
      <c r="F182" s="49">
        <f t="shared" si="31"/>
        <v>16.350000000000001</v>
      </c>
      <c r="G182" s="2">
        <f>ROUND(F182*C182,2)</f>
        <v>2222.7800000000002</v>
      </c>
      <c r="H182" s="4">
        <f t="shared" si="30"/>
        <v>1.2700574838628902E-4</v>
      </c>
      <c r="I182" s="69"/>
    </row>
    <row r="183" spans="1:9" ht="24.25" x14ac:dyDescent="0.25">
      <c r="A183" s="53" t="s">
        <v>333</v>
      </c>
      <c r="B183" s="106" t="s">
        <v>334</v>
      </c>
      <c r="C183" s="108">
        <f>ROUND((C174)*30,2)</f>
        <v>81.3</v>
      </c>
      <c r="D183" s="107" t="s">
        <v>335</v>
      </c>
      <c r="E183" s="2">
        <v>2.5</v>
      </c>
      <c r="F183" s="49">
        <f t="shared" si="31"/>
        <v>3.03</v>
      </c>
      <c r="G183" s="2">
        <f>ROUND(F183*C183,2)</f>
        <v>246.34</v>
      </c>
      <c r="H183" s="4">
        <f t="shared" si="30"/>
        <v>1.4075435291607103E-5</v>
      </c>
      <c r="I183" s="69"/>
    </row>
    <row r="184" spans="1:9" ht="24.25" x14ac:dyDescent="0.25">
      <c r="A184" s="65" t="s">
        <v>336</v>
      </c>
      <c r="B184" s="66" t="s">
        <v>337</v>
      </c>
      <c r="C184" s="60"/>
      <c r="D184" s="61"/>
      <c r="E184" s="62"/>
      <c r="F184" s="62"/>
      <c r="G184" s="2"/>
      <c r="H184" s="59"/>
      <c r="I184" s="69"/>
    </row>
    <row r="185" spans="1:9" x14ac:dyDescent="0.25">
      <c r="A185" s="54" t="s">
        <v>338</v>
      </c>
      <c r="B185" s="106" t="s">
        <v>323</v>
      </c>
      <c r="C185" s="108">
        <v>32.700000000000003</v>
      </c>
      <c r="D185" s="107" t="s">
        <v>135</v>
      </c>
      <c r="E185" s="2">
        <v>200.02</v>
      </c>
      <c r="F185" s="49">
        <f t="shared" ref="F185:F190" si="32">ROUND(E185*(1+$H$12),2)</f>
        <v>242.62</v>
      </c>
      <c r="G185" s="2">
        <f>ROUND(F185*C185,2)</f>
        <v>7933.67</v>
      </c>
      <c r="H185" s="4">
        <f t="shared" ref="H185:H195" si="33">G185/$G$428</f>
        <v>4.5331598079875182E-4</v>
      </c>
      <c r="I185" s="69"/>
    </row>
    <row r="186" spans="1:9" ht="36.4" x14ac:dyDescent="0.25">
      <c r="A186" s="54" t="s">
        <v>339</v>
      </c>
      <c r="B186" s="106" t="s">
        <v>305</v>
      </c>
      <c r="C186" s="108">
        <v>3265.35</v>
      </c>
      <c r="D186" s="107" t="s">
        <v>24</v>
      </c>
      <c r="E186" s="2">
        <v>146.03</v>
      </c>
      <c r="F186" s="49">
        <f t="shared" si="32"/>
        <v>177.13</v>
      </c>
      <c r="G186" s="2">
        <f>ROUND(F186*C186,2)</f>
        <v>578391.44999999995</v>
      </c>
      <c r="H186" s="4">
        <f t="shared" si="33"/>
        <v>3.3048272418989222E-2</v>
      </c>
      <c r="I186" s="69"/>
    </row>
    <row r="187" spans="1:9" ht="36.4" x14ac:dyDescent="0.25">
      <c r="A187" s="54" t="s">
        <v>340</v>
      </c>
      <c r="B187" s="106" t="s">
        <v>307</v>
      </c>
      <c r="C187" s="108">
        <v>326.55</v>
      </c>
      <c r="D187" s="107" t="s">
        <v>135</v>
      </c>
      <c r="E187" s="2">
        <v>711.98</v>
      </c>
      <c r="F187" s="49">
        <f t="shared" si="32"/>
        <v>863.63</v>
      </c>
      <c r="G187" s="2">
        <f>ROUND(F187*C187,2)</f>
        <v>282018.38</v>
      </c>
      <c r="H187" s="4">
        <f t="shared" si="33"/>
        <v>1.6114035311901691E-2</v>
      </c>
      <c r="I187" s="69"/>
    </row>
    <row r="188" spans="1:9" ht="60.6" x14ac:dyDescent="0.25">
      <c r="A188" s="54" t="s">
        <v>341</v>
      </c>
      <c r="B188" s="106" t="s">
        <v>309</v>
      </c>
      <c r="C188" s="108">
        <v>3921.15</v>
      </c>
      <c r="D188" s="107" t="s">
        <v>5</v>
      </c>
      <c r="E188" s="2">
        <v>17.28</v>
      </c>
      <c r="F188" s="49">
        <f t="shared" si="32"/>
        <v>20.96</v>
      </c>
      <c r="G188" s="2">
        <f>ROUND(F188*C188,2)</f>
        <v>82187.3</v>
      </c>
      <c r="H188" s="4">
        <f t="shared" si="33"/>
        <v>4.6960380893963649E-3</v>
      </c>
      <c r="I188" s="69"/>
    </row>
    <row r="189" spans="1:9" ht="60.6" x14ac:dyDescent="0.25">
      <c r="A189" s="54" t="s">
        <v>342</v>
      </c>
      <c r="B189" s="106" t="s">
        <v>311</v>
      </c>
      <c r="C189" s="108">
        <v>375.53</v>
      </c>
      <c r="D189" s="107" t="s">
        <v>5</v>
      </c>
      <c r="E189" s="2">
        <v>15.64</v>
      </c>
      <c r="F189" s="49">
        <f t="shared" si="32"/>
        <v>18.97</v>
      </c>
      <c r="G189" s="2">
        <f>ROUND(F189*C189,2)</f>
        <v>7123.8</v>
      </c>
      <c r="H189" s="4">
        <f t="shared" si="33"/>
        <v>4.0704143026041521E-4</v>
      </c>
      <c r="I189" s="69"/>
    </row>
    <row r="190" spans="1:9" ht="60.6" x14ac:dyDescent="0.25">
      <c r="A190" s="54" t="s">
        <v>343</v>
      </c>
      <c r="B190" s="106" t="s">
        <v>313</v>
      </c>
      <c r="C190" s="108">
        <v>5420.47</v>
      </c>
      <c r="D190" s="107" t="s">
        <v>5</v>
      </c>
      <c r="E190" s="2">
        <v>14.25</v>
      </c>
      <c r="F190" s="49">
        <f t="shared" si="32"/>
        <v>17.29</v>
      </c>
      <c r="G190" s="2">
        <f>ROUND(F190*C190,2)</f>
        <v>93719.93</v>
      </c>
      <c r="H190" s="4">
        <f t="shared" si="33"/>
        <v>5.3549923286877778E-3</v>
      </c>
      <c r="I190" s="69"/>
    </row>
    <row r="191" spans="1:9" ht="11.95" customHeight="1" x14ac:dyDescent="0.25">
      <c r="A191" s="54" t="s">
        <v>344</v>
      </c>
      <c r="B191" s="106" t="s">
        <v>315</v>
      </c>
      <c r="C191" s="108">
        <v>160.19999999999999</v>
      </c>
      <c r="D191" s="107" t="s">
        <v>3</v>
      </c>
      <c r="E191" s="2">
        <v>13.132499999999999</v>
      </c>
      <c r="F191" s="49">
        <f t="shared" ref="F191:F201" si="34">ROUND(E191*(1+$H$12),2)</f>
        <v>15.93</v>
      </c>
      <c r="G191" s="2">
        <f>ROUND(F191*C191,2)</f>
        <v>2551.9899999999998</v>
      </c>
      <c r="H191" s="4">
        <f t="shared" si="33"/>
        <v>1.458162300472047E-4</v>
      </c>
      <c r="I191" s="69"/>
    </row>
    <row r="192" spans="1:9" ht="24.25" x14ac:dyDescent="0.25">
      <c r="A192" s="54" t="s">
        <v>345</v>
      </c>
      <c r="B192" s="106" t="s">
        <v>346</v>
      </c>
      <c r="C192" s="108">
        <v>1.07</v>
      </c>
      <c r="D192" s="107" t="s">
        <v>135</v>
      </c>
      <c r="E192" s="2">
        <v>757.74</v>
      </c>
      <c r="F192" s="49">
        <f t="shared" si="34"/>
        <v>919.14</v>
      </c>
      <c r="G192" s="2">
        <f>ROUND(F192*C192,2)</f>
        <v>983.48</v>
      </c>
      <c r="H192" s="4">
        <f t="shared" si="33"/>
        <v>5.6194321265688698E-5</v>
      </c>
      <c r="I192" s="69"/>
    </row>
    <row r="193" spans="1:9" ht="24.25" customHeight="1" x14ac:dyDescent="0.25">
      <c r="A193" s="54" t="s">
        <v>347</v>
      </c>
      <c r="B193" s="106" t="s">
        <v>317</v>
      </c>
      <c r="C193" s="108">
        <v>2666.88</v>
      </c>
      <c r="D193" s="107" t="s">
        <v>3</v>
      </c>
      <c r="E193" s="2">
        <v>3.637</v>
      </c>
      <c r="F193" s="49">
        <f t="shared" si="34"/>
        <v>4.41</v>
      </c>
      <c r="G193" s="2">
        <f>ROUND(F193*C193,2)</f>
        <v>11760.94</v>
      </c>
      <c r="H193" s="4">
        <f t="shared" si="33"/>
        <v>6.7199947202433081E-4</v>
      </c>
      <c r="I193" s="69"/>
    </row>
    <row r="194" spans="1:9" ht="24.25" customHeight="1" x14ac:dyDescent="0.25">
      <c r="A194" s="54" t="s">
        <v>348</v>
      </c>
      <c r="B194" s="106" t="s">
        <v>319</v>
      </c>
      <c r="C194" s="108">
        <f>C193</f>
        <v>2666.88</v>
      </c>
      <c r="D194" s="107" t="s">
        <v>3</v>
      </c>
      <c r="E194" s="2">
        <v>13.479999999999999</v>
      </c>
      <c r="F194" s="49">
        <f t="shared" si="34"/>
        <v>16.350000000000001</v>
      </c>
      <c r="G194" s="2">
        <f>ROUND(F194*C194,2)</f>
        <v>43603.49</v>
      </c>
      <c r="H194" s="4">
        <f t="shared" si="33"/>
        <v>2.4914268977155045E-3</v>
      </c>
      <c r="I194" s="69"/>
    </row>
    <row r="195" spans="1:9" ht="24.25" x14ac:dyDescent="0.25">
      <c r="A195" s="54" t="s">
        <v>349</v>
      </c>
      <c r="B195" s="106" t="s">
        <v>334</v>
      </c>
      <c r="C195" s="108">
        <f>ROUND((C185)*30,2)</f>
        <v>981</v>
      </c>
      <c r="D195" s="107" t="s">
        <v>335</v>
      </c>
      <c r="E195" s="2">
        <v>2.5</v>
      </c>
      <c r="F195" s="49">
        <f t="shared" si="34"/>
        <v>3.03</v>
      </c>
      <c r="G195" s="2">
        <f>ROUND(F195*C195,2)</f>
        <v>2972.43</v>
      </c>
      <c r="H195" s="4">
        <f t="shared" si="33"/>
        <v>1.6983943380625031E-4</v>
      </c>
      <c r="I195" s="69"/>
    </row>
    <row r="196" spans="1:9" x14ac:dyDescent="0.25">
      <c r="A196" s="65" t="s">
        <v>350</v>
      </c>
      <c r="B196" s="88" t="s">
        <v>351</v>
      </c>
      <c r="C196" s="60"/>
      <c r="D196" s="61"/>
      <c r="E196" s="62"/>
      <c r="F196" s="49">
        <f t="shared" si="34"/>
        <v>0</v>
      </c>
      <c r="G196" s="2">
        <f>ROUND(F196*C196,2)</f>
        <v>0</v>
      </c>
      <c r="H196" s="59"/>
      <c r="I196" s="69"/>
    </row>
    <row r="197" spans="1:9" x14ac:dyDescent="0.25">
      <c r="A197" s="53" t="s">
        <v>352</v>
      </c>
      <c r="B197" s="106" t="s">
        <v>323</v>
      </c>
      <c r="C197" s="108">
        <v>26.03</v>
      </c>
      <c r="D197" s="107" t="s">
        <v>135</v>
      </c>
      <c r="E197" s="2">
        <v>200.02</v>
      </c>
      <c r="F197" s="49">
        <f t="shared" si="34"/>
        <v>242.62</v>
      </c>
      <c r="G197" s="2">
        <f>ROUND(F197*C197,2)</f>
        <v>6315.4</v>
      </c>
      <c r="H197" s="4">
        <f t="shared" ref="H197:H206" si="35">G197/$G$428</f>
        <v>3.6085087294233779E-4</v>
      </c>
      <c r="I197" s="69"/>
    </row>
    <row r="198" spans="1:9" ht="36.4" x14ac:dyDescent="0.25">
      <c r="A198" s="53" t="s">
        <v>353</v>
      </c>
      <c r="B198" s="106" t="s">
        <v>305</v>
      </c>
      <c r="C198" s="108">
        <v>780.73</v>
      </c>
      <c r="D198" s="107" t="s">
        <v>24</v>
      </c>
      <c r="E198" s="2">
        <v>146.03</v>
      </c>
      <c r="F198" s="49">
        <f t="shared" si="34"/>
        <v>177.13</v>
      </c>
      <c r="G198" s="2">
        <f>ROUND(F198*C198,2)</f>
        <v>138290.70000000001</v>
      </c>
      <c r="H198" s="4">
        <f t="shared" si="35"/>
        <v>7.9016879080987673E-3</v>
      </c>
      <c r="I198" s="69"/>
    </row>
    <row r="199" spans="1:9" ht="36.4" x14ac:dyDescent="0.25">
      <c r="A199" s="53" t="s">
        <v>354</v>
      </c>
      <c r="B199" s="106" t="s">
        <v>307</v>
      </c>
      <c r="C199" s="108">
        <v>156.13999999999999</v>
      </c>
      <c r="D199" s="107" t="s">
        <v>135</v>
      </c>
      <c r="E199" s="2">
        <v>711.98</v>
      </c>
      <c r="F199" s="49">
        <f t="shared" si="34"/>
        <v>863.63</v>
      </c>
      <c r="G199" s="2">
        <f>ROUND(F199*C199,2)</f>
        <v>134847.19</v>
      </c>
      <c r="H199" s="4">
        <f t="shared" si="35"/>
        <v>7.7049317898029079E-3</v>
      </c>
      <c r="I199" s="69"/>
    </row>
    <row r="200" spans="1:9" ht="60.6" x14ac:dyDescent="0.25">
      <c r="A200" s="53" t="s">
        <v>355</v>
      </c>
      <c r="B200" s="106" t="s">
        <v>309</v>
      </c>
      <c r="C200" s="108">
        <v>1176.53</v>
      </c>
      <c r="D200" s="107" t="s">
        <v>5</v>
      </c>
      <c r="E200" s="2">
        <v>17.28</v>
      </c>
      <c r="F200" s="49">
        <f t="shared" si="34"/>
        <v>20.96</v>
      </c>
      <c r="G200" s="2">
        <f>ROUND(F200*C200,2)</f>
        <v>24660.07</v>
      </c>
      <c r="H200" s="4">
        <f t="shared" si="35"/>
        <v>1.4090331232097977E-3</v>
      </c>
      <c r="I200" s="69"/>
    </row>
    <row r="201" spans="1:9" ht="60.6" x14ac:dyDescent="0.25">
      <c r="A201" s="53" t="s">
        <v>356</v>
      </c>
      <c r="B201" s="106" t="s">
        <v>313</v>
      </c>
      <c r="C201" s="108">
        <v>2158.9499999999998</v>
      </c>
      <c r="D201" s="107" t="s">
        <v>5</v>
      </c>
      <c r="E201" s="2">
        <v>14.25</v>
      </c>
      <c r="F201" s="49">
        <f t="shared" si="34"/>
        <v>17.29</v>
      </c>
      <c r="G201" s="2">
        <f>ROUND(F201*C201,2)</f>
        <v>37328.25</v>
      </c>
      <c r="H201" s="4">
        <f t="shared" si="35"/>
        <v>2.1328706966953514E-3</v>
      </c>
      <c r="I201" s="69"/>
    </row>
    <row r="202" spans="1:9" x14ac:dyDescent="0.25">
      <c r="A202" s="53" t="s">
        <v>357</v>
      </c>
      <c r="B202" s="106" t="s">
        <v>315</v>
      </c>
      <c r="C202" s="108">
        <v>22</v>
      </c>
      <c r="D202" s="107" t="s">
        <v>3</v>
      </c>
      <c r="E202" s="2">
        <v>13.132499999999999</v>
      </c>
      <c r="F202" s="49">
        <f>ROUND(E202*(1+$H$12),2)</f>
        <v>15.93</v>
      </c>
      <c r="G202" s="2">
        <f>ROUND(F202*C202,2)</f>
        <v>350.46</v>
      </c>
      <c r="H202" s="4">
        <f t="shared" si="35"/>
        <v>2.0024669368744925E-5</v>
      </c>
      <c r="I202" s="69"/>
    </row>
    <row r="203" spans="1:9" ht="24.25" x14ac:dyDescent="0.25">
      <c r="A203" s="53" t="s">
        <v>358</v>
      </c>
      <c r="B203" s="106" t="s">
        <v>346</v>
      </c>
      <c r="C203" s="108">
        <v>0.1</v>
      </c>
      <c r="D203" s="107" t="s">
        <v>135</v>
      </c>
      <c r="E203" s="2">
        <v>757.74</v>
      </c>
      <c r="F203" s="49">
        <f>ROUND(E203*(1+$H$12),2)</f>
        <v>919.14</v>
      </c>
      <c r="G203" s="2">
        <f>ROUND(F203*C203,2)</f>
        <v>91.91</v>
      </c>
      <c r="H203" s="4">
        <f t="shared" si="35"/>
        <v>5.2515761047804201E-6</v>
      </c>
      <c r="I203" s="69"/>
    </row>
    <row r="204" spans="1:9" ht="24.25" x14ac:dyDescent="0.25">
      <c r="A204" s="53" t="s">
        <v>359</v>
      </c>
      <c r="B204" s="106" t="s">
        <v>317</v>
      </c>
      <c r="C204" s="108">
        <f>1207*2</f>
        <v>2414</v>
      </c>
      <c r="D204" s="107" t="s">
        <v>3</v>
      </c>
      <c r="E204" s="2">
        <v>3.637</v>
      </c>
      <c r="F204" s="49">
        <f>ROUND(E204*(1+$H$12),2)</f>
        <v>4.41</v>
      </c>
      <c r="G204" s="2">
        <f>ROUND(F204*C204,2)</f>
        <v>10645.74</v>
      </c>
      <c r="H204" s="4">
        <f t="shared" si="35"/>
        <v>6.0827890111745308E-4</v>
      </c>
      <c r="I204" s="69"/>
    </row>
    <row r="205" spans="1:9" x14ac:dyDescent="0.25">
      <c r="A205" s="53" t="s">
        <v>360</v>
      </c>
      <c r="B205" s="106" t="s">
        <v>319</v>
      </c>
      <c r="C205" s="108">
        <f>1207+94.84</f>
        <v>1301.8399999999999</v>
      </c>
      <c r="D205" s="107" t="s">
        <v>3</v>
      </c>
      <c r="E205" s="2">
        <v>13.479999999999999</v>
      </c>
      <c r="F205" s="49">
        <f>ROUND(E205*(1+$H$12),2)</f>
        <v>16.350000000000001</v>
      </c>
      <c r="G205" s="2">
        <f>ROUND(F205*C205,2)</f>
        <v>21285.08</v>
      </c>
      <c r="H205" s="4">
        <f t="shared" si="35"/>
        <v>1.2161921174664307E-3</v>
      </c>
      <c r="I205" s="69"/>
    </row>
    <row r="206" spans="1:9" ht="24.25" x14ac:dyDescent="0.25">
      <c r="A206" s="53" t="s">
        <v>361</v>
      </c>
      <c r="B206" s="106" t="s">
        <v>334</v>
      </c>
      <c r="C206" s="108">
        <f>ROUND((C197)*30,2)</f>
        <v>780.9</v>
      </c>
      <c r="D206" s="107" t="s">
        <v>335</v>
      </c>
      <c r="E206" s="2">
        <v>2.5</v>
      </c>
      <c r="F206" s="49">
        <f>ROUND(E206*(1+$H$12),2)</f>
        <v>3.03</v>
      </c>
      <c r="G206" s="2">
        <f>ROUND(F206*C206,2)</f>
        <v>2366.13</v>
      </c>
      <c r="H206" s="4">
        <f t="shared" si="35"/>
        <v>1.3519651581769227E-4</v>
      </c>
      <c r="I206" s="69"/>
    </row>
    <row r="207" spans="1:9" x14ac:dyDescent="0.25">
      <c r="A207" s="65" t="s">
        <v>362</v>
      </c>
      <c r="B207" s="66" t="s">
        <v>363</v>
      </c>
      <c r="C207" s="60"/>
      <c r="D207" s="61"/>
      <c r="E207" s="62"/>
      <c r="F207" s="49"/>
      <c r="G207" s="2"/>
      <c r="H207" s="59"/>
      <c r="I207" s="69"/>
    </row>
    <row r="208" spans="1:9" x14ac:dyDescent="0.25">
      <c r="A208" s="53" t="s">
        <v>364</v>
      </c>
      <c r="B208" s="106" t="s">
        <v>323</v>
      </c>
      <c r="C208" s="108">
        <v>4.4000000000000004</v>
      </c>
      <c r="D208" s="107" t="s">
        <v>135</v>
      </c>
      <c r="E208" s="2">
        <v>200.02</v>
      </c>
      <c r="F208" s="49">
        <f t="shared" ref="F208:F217" si="36">ROUND(E208*(1+$H$12),2)</f>
        <v>242.62</v>
      </c>
      <c r="G208" s="2">
        <f>ROUND(F208*C208,2)</f>
        <v>1067.53</v>
      </c>
      <c r="H208" s="4">
        <f t="shared" ref="H208:H217" si="37">G208/$G$428</f>
        <v>6.0996790764184991E-5</v>
      </c>
      <c r="I208" s="69"/>
    </row>
    <row r="209" spans="1:9" ht="36.4" x14ac:dyDescent="0.25">
      <c r="A209" s="53" t="s">
        <v>365</v>
      </c>
      <c r="B209" s="106" t="s">
        <v>305</v>
      </c>
      <c r="C209" s="108">
        <v>264.43</v>
      </c>
      <c r="D209" s="107" t="s">
        <v>24</v>
      </c>
      <c r="E209" s="2">
        <v>146.03</v>
      </c>
      <c r="F209" s="49">
        <f t="shared" si="36"/>
        <v>177.13</v>
      </c>
      <c r="G209" s="2">
        <f>ROUND(F209*C209,2)</f>
        <v>46838.49</v>
      </c>
      <c r="H209" s="4">
        <f t="shared" si="37"/>
        <v>2.6762691205309179E-3</v>
      </c>
      <c r="I209" s="69"/>
    </row>
    <row r="210" spans="1:9" ht="36.4" x14ac:dyDescent="0.25">
      <c r="A210" s="53" t="s">
        <v>366</v>
      </c>
      <c r="B210" s="106" t="s">
        <v>307</v>
      </c>
      <c r="C210" s="108">
        <v>26.44</v>
      </c>
      <c r="D210" s="107" t="s">
        <v>135</v>
      </c>
      <c r="E210" s="2">
        <v>711.98</v>
      </c>
      <c r="F210" s="49">
        <f t="shared" si="36"/>
        <v>863.63</v>
      </c>
      <c r="G210" s="2">
        <f>ROUND(F210*C210,2)</f>
        <v>22834.38</v>
      </c>
      <c r="H210" s="4">
        <f t="shared" si="37"/>
        <v>1.3047164005600691E-3</v>
      </c>
      <c r="I210" s="69"/>
    </row>
    <row r="211" spans="1:9" ht="60.6" x14ac:dyDescent="0.25">
      <c r="A211" s="53" t="s">
        <v>367</v>
      </c>
      <c r="B211" s="106" t="s">
        <v>309</v>
      </c>
      <c r="C211" s="108">
        <v>253.42</v>
      </c>
      <c r="D211" s="107" t="s">
        <v>5</v>
      </c>
      <c r="E211" s="2">
        <v>17.28</v>
      </c>
      <c r="F211" s="49">
        <f t="shared" si="36"/>
        <v>20.96</v>
      </c>
      <c r="G211" s="2">
        <f>ROUND(F211*C211,2)</f>
        <v>5311.68</v>
      </c>
      <c r="H211" s="4">
        <f t="shared" si="37"/>
        <v>3.0350007359634495E-4</v>
      </c>
      <c r="I211" s="69"/>
    </row>
    <row r="212" spans="1:9" ht="60.6" x14ac:dyDescent="0.25">
      <c r="A212" s="53" t="s">
        <v>368</v>
      </c>
      <c r="B212" s="106" t="s">
        <v>311</v>
      </c>
      <c r="C212" s="108">
        <v>410.99</v>
      </c>
      <c r="D212" s="107" t="s">
        <v>5</v>
      </c>
      <c r="E212" s="2">
        <v>15.64</v>
      </c>
      <c r="F212" s="49">
        <f t="shared" si="36"/>
        <v>18.97</v>
      </c>
      <c r="G212" s="2">
        <f>ROUND(F212*C212,2)</f>
        <v>7796.48</v>
      </c>
      <c r="H212" s="4">
        <f t="shared" si="37"/>
        <v>4.4547718495700631E-4</v>
      </c>
      <c r="I212" s="69"/>
    </row>
    <row r="213" spans="1:9" x14ac:dyDescent="0.25">
      <c r="A213" s="53" t="s">
        <v>369</v>
      </c>
      <c r="B213" s="106" t="s">
        <v>315</v>
      </c>
      <c r="C213" s="108">
        <v>22</v>
      </c>
      <c r="D213" s="107" t="s">
        <v>3</v>
      </c>
      <c r="E213" s="2">
        <v>13.132499999999999</v>
      </c>
      <c r="F213" s="49">
        <f t="shared" si="36"/>
        <v>15.93</v>
      </c>
      <c r="G213" s="2">
        <f>ROUND(F213*C213,2)</f>
        <v>350.46</v>
      </c>
      <c r="H213" s="4">
        <f t="shared" si="37"/>
        <v>2.0024669368744925E-5</v>
      </c>
      <c r="I213" s="69"/>
    </row>
    <row r="214" spans="1:9" ht="24.25" x14ac:dyDescent="0.25">
      <c r="A214" s="53" t="s">
        <v>370</v>
      </c>
      <c r="B214" s="106" t="s">
        <v>346</v>
      </c>
      <c r="C214" s="108">
        <v>0.1</v>
      </c>
      <c r="D214" s="107" t="s">
        <v>135</v>
      </c>
      <c r="E214" s="2">
        <v>757.74</v>
      </c>
      <c r="F214" s="49">
        <f t="shared" si="36"/>
        <v>919.14</v>
      </c>
      <c r="G214" s="2">
        <f>ROUND(F214*C214,2)</f>
        <v>91.91</v>
      </c>
      <c r="H214" s="4">
        <f t="shared" si="37"/>
        <v>5.2515761047804201E-6</v>
      </c>
      <c r="I214" s="69"/>
    </row>
    <row r="215" spans="1:9" ht="24.25" x14ac:dyDescent="0.25">
      <c r="A215" s="53" t="s">
        <v>371</v>
      </c>
      <c r="B215" s="106" t="s">
        <v>317</v>
      </c>
      <c r="C215" s="108">
        <v>440.74</v>
      </c>
      <c r="D215" s="107" t="s">
        <v>3</v>
      </c>
      <c r="E215" s="2">
        <v>3.637</v>
      </c>
      <c r="F215" s="49">
        <f t="shared" si="36"/>
        <v>4.41</v>
      </c>
      <c r="G215" s="2">
        <f>ROUND(F215*C215,2)</f>
        <v>1943.66</v>
      </c>
      <c r="H215" s="4">
        <f t="shared" si="37"/>
        <v>1.1105732142114582E-4</v>
      </c>
      <c r="I215" s="69"/>
    </row>
    <row r="216" spans="1:9" x14ac:dyDescent="0.25">
      <c r="A216" s="53" t="s">
        <v>372</v>
      </c>
      <c r="B216" s="106" t="s">
        <v>319</v>
      </c>
      <c r="C216" s="108">
        <f>C215</f>
        <v>440.74</v>
      </c>
      <c r="D216" s="107" t="s">
        <v>3</v>
      </c>
      <c r="E216" s="2">
        <v>13.479999999999999</v>
      </c>
      <c r="F216" s="49">
        <f t="shared" si="36"/>
        <v>16.350000000000001</v>
      </c>
      <c r="G216" s="2">
        <f>ROUND(F216*C216,2)</f>
        <v>7206.1</v>
      </c>
      <c r="H216" s="4">
        <f t="shared" si="37"/>
        <v>4.1174390783003148E-4</v>
      </c>
      <c r="I216" s="69"/>
    </row>
    <row r="217" spans="1:9" ht="24.25" x14ac:dyDescent="0.25">
      <c r="A217" s="53" t="s">
        <v>373</v>
      </c>
      <c r="B217" s="106" t="s">
        <v>334</v>
      </c>
      <c r="C217" s="108">
        <f>ROUND((C208)*30,2)</f>
        <v>132</v>
      </c>
      <c r="D217" s="107" t="s">
        <v>335</v>
      </c>
      <c r="E217" s="2">
        <v>2.5</v>
      </c>
      <c r="F217" s="49">
        <f t="shared" si="36"/>
        <v>3.03</v>
      </c>
      <c r="G217" s="2">
        <f>ROUND(F217*C217,2)</f>
        <v>399.96</v>
      </c>
      <c r="H217" s="4">
        <f t="shared" si="37"/>
        <v>2.2853012499923588E-5</v>
      </c>
      <c r="I217" s="69"/>
    </row>
    <row r="218" spans="1:9" x14ac:dyDescent="0.25">
      <c r="A218" s="51" t="s">
        <v>15</v>
      </c>
      <c r="B218" s="99" t="s">
        <v>374</v>
      </c>
      <c r="C218" s="100"/>
      <c r="D218" s="100"/>
      <c r="E218" s="100"/>
      <c r="F218" s="100"/>
      <c r="G218" s="100"/>
      <c r="H218" s="101"/>
      <c r="I218" s="69"/>
    </row>
    <row r="219" spans="1:9" ht="24.25" x14ac:dyDescent="0.25">
      <c r="A219" s="53" t="s">
        <v>375</v>
      </c>
      <c r="B219" s="106" t="s">
        <v>376</v>
      </c>
      <c r="C219" s="108">
        <v>2517.21</v>
      </c>
      <c r="D219" s="107" t="s">
        <v>24</v>
      </c>
      <c r="E219" s="2">
        <v>1.26</v>
      </c>
      <c r="F219" s="49">
        <f>ROUND(E219*(1+$H$12),2)</f>
        <v>1.53</v>
      </c>
      <c r="G219" s="2">
        <f>ROUND(F219*C219,2)</f>
        <v>3851.33</v>
      </c>
      <c r="H219" s="4">
        <f t="shared" ref="H219:H233" si="38">G219/$G$428</f>
        <v>2.20058237402067E-4</v>
      </c>
      <c r="I219" s="69"/>
    </row>
    <row r="220" spans="1:9" ht="36.4" x14ac:dyDescent="0.25">
      <c r="A220" s="53" t="s">
        <v>377</v>
      </c>
      <c r="B220" s="106" t="s">
        <v>378</v>
      </c>
      <c r="C220" s="108">
        <v>629.30999999999995</v>
      </c>
      <c r="D220" s="107" t="s">
        <v>135</v>
      </c>
      <c r="E220" s="2">
        <v>131.13999999999999</v>
      </c>
      <c r="F220" s="49">
        <f>ROUND(E220*(1+$H$12),2)</f>
        <v>159.07</v>
      </c>
      <c r="G220" s="2">
        <f>ROUND(F220*C220,2)</f>
        <v>100104.34</v>
      </c>
      <c r="H220" s="4">
        <f t="shared" si="38"/>
        <v>5.7197863119226944E-3</v>
      </c>
      <c r="I220" s="69"/>
    </row>
    <row r="221" spans="1:9" ht="36.4" x14ac:dyDescent="0.25">
      <c r="A221" s="53" t="s">
        <v>379</v>
      </c>
      <c r="B221" s="106" t="s">
        <v>380</v>
      </c>
      <c r="C221" s="108">
        <v>377.59</v>
      </c>
      <c r="D221" s="107" t="s">
        <v>135</v>
      </c>
      <c r="E221" s="2">
        <v>200.12</v>
      </c>
      <c r="F221" s="49">
        <f>ROUND(E221*(1+$H$12),2)</f>
        <v>242.75</v>
      </c>
      <c r="G221" s="2">
        <f>ROUND(F221*C221,2)</f>
        <v>91659.97</v>
      </c>
      <c r="H221" s="4">
        <f t="shared" si="38"/>
        <v>5.2372898293644894E-3</v>
      </c>
      <c r="I221" s="69"/>
    </row>
    <row r="222" spans="1:9" ht="24.25" x14ac:dyDescent="0.25">
      <c r="A222" s="53" t="s">
        <v>381</v>
      </c>
      <c r="B222" s="132" t="s">
        <v>382</v>
      </c>
      <c r="C222" s="133">
        <f>ROUND((C220+C221)*30,2)</f>
        <v>30207</v>
      </c>
      <c r="D222" s="134" t="s">
        <v>170</v>
      </c>
      <c r="E222" s="159">
        <v>2.5</v>
      </c>
      <c r="F222" s="49">
        <f>ROUND(E222*(1+$H$12),2)</f>
        <v>3.03</v>
      </c>
      <c r="G222" s="2">
        <f>ROUND(F222*C222,2)</f>
        <v>91527.21</v>
      </c>
      <c r="H222" s="4">
        <f t="shared" si="38"/>
        <v>5.2297041559484234E-3</v>
      </c>
      <c r="I222" s="69"/>
    </row>
    <row r="223" spans="1:9" ht="24.25" x14ac:dyDescent="0.25">
      <c r="A223" s="53" t="s">
        <v>383</v>
      </c>
      <c r="B223" s="106" t="s">
        <v>384</v>
      </c>
      <c r="C223" s="108">
        <f>C219</f>
        <v>2517.21</v>
      </c>
      <c r="D223" s="135" t="s">
        <v>24</v>
      </c>
      <c r="E223" s="2">
        <v>0.37</v>
      </c>
      <c r="F223" s="49">
        <f>ROUND(E223*(1+$H$12),2)</f>
        <v>0.45</v>
      </c>
      <c r="G223" s="2">
        <f>ROUND(F223*C223,2)</f>
        <v>1132.74</v>
      </c>
      <c r="H223" s="4">
        <f t="shared" si="38"/>
        <v>6.4722775725481159E-5</v>
      </c>
      <c r="I223" s="69"/>
    </row>
    <row r="224" spans="1:9" ht="24.25" x14ac:dyDescent="0.25">
      <c r="A224" s="53" t="s">
        <v>385</v>
      </c>
      <c r="B224" s="106" t="s">
        <v>386</v>
      </c>
      <c r="C224" s="108">
        <f>ROUND(C223*0.0012,2)</f>
        <v>3.02</v>
      </c>
      <c r="D224" s="135" t="s">
        <v>387</v>
      </c>
      <c r="E224" s="2">
        <v>5640.630000000001</v>
      </c>
      <c r="F224" s="49">
        <f>ROUND(E224*(1+$H$13),2)</f>
        <v>6373.91</v>
      </c>
      <c r="G224" s="2">
        <f>ROUND(F224*C224,2)</f>
        <v>19249.21</v>
      </c>
      <c r="H224" s="4">
        <f t="shared" si="38"/>
        <v>1.099866078466982E-3</v>
      </c>
      <c r="I224" s="69"/>
    </row>
    <row r="225" spans="1:9" ht="24.25" x14ac:dyDescent="0.25">
      <c r="A225" s="53" t="s">
        <v>388</v>
      </c>
      <c r="B225" s="106" t="s">
        <v>389</v>
      </c>
      <c r="C225" s="108">
        <f>ROUND(C224*30,2)</f>
        <v>90.6</v>
      </c>
      <c r="D225" s="135" t="s">
        <v>390</v>
      </c>
      <c r="E225" s="2">
        <v>1.42</v>
      </c>
      <c r="F225" s="49">
        <f>ROUND(E225*(1+$H$12),2)</f>
        <v>1.72</v>
      </c>
      <c r="G225" s="2">
        <f>ROUND(F225*C225,2)</f>
        <v>155.83000000000001</v>
      </c>
      <c r="H225" s="4">
        <f t="shared" si="38"/>
        <v>8.9038527299307252E-6</v>
      </c>
      <c r="I225" s="69"/>
    </row>
    <row r="226" spans="1:9" ht="36.4" x14ac:dyDescent="0.25">
      <c r="A226" s="53" t="s">
        <v>391</v>
      </c>
      <c r="B226" s="106" t="s">
        <v>392</v>
      </c>
      <c r="C226" s="108">
        <f>C219+2018.42</f>
        <v>4535.63</v>
      </c>
      <c r="D226" s="135" t="s">
        <v>24</v>
      </c>
      <c r="E226" s="2">
        <v>0.28000000000000003</v>
      </c>
      <c r="F226" s="49">
        <f>ROUND(E226*(1+$H$12),2)</f>
        <v>0.34</v>
      </c>
      <c r="G226" s="2">
        <f>ROUND(F226*C226,2)</f>
        <v>1542.11</v>
      </c>
      <c r="H226" s="4">
        <f t="shared" si="38"/>
        <v>8.811345911155406E-5</v>
      </c>
      <c r="I226" s="69"/>
    </row>
    <row r="227" spans="1:9" ht="24.25" customHeight="1" x14ac:dyDescent="0.25">
      <c r="A227" s="53" t="s">
        <v>393</v>
      </c>
      <c r="B227" s="106" t="s">
        <v>394</v>
      </c>
      <c r="C227" s="108">
        <f>ROUND(C226*0.00045,2)</f>
        <v>2.04</v>
      </c>
      <c r="D227" s="135" t="s">
        <v>387</v>
      </c>
      <c r="E227" s="2">
        <v>3361.87</v>
      </c>
      <c r="F227" s="49">
        <f>ROUND(E227*(1+$H$13),2)</f>
        <v>3798.91</v>
      </c>
      <c r="G227" s="2">
        <f>ROUND(F227*C227,2)</f>
        <v>7749.78</v>
      </c>
      <c r="H227" s="4">
        <f t="shared" si="38"/>
        <v>4.4280882891203574E-4</v>
      </c>
      <c r="I227" s="69"/>
    </row>
    <row r="228" spans="1:9" ht="24.25" x14ac:dyDescent="0.25">
      <c r="A228" s="53" t="s">
        <v>395</v>
      </c>
      <c r="B228" s="106" t="s">
        <v>396</v>
      </c>
      <c r="C228" s="108">
        <f>ROUND(C227*30,2)</f>
        <v>61.2</v>
      </c>
      <c r="D228" s="135" t="s">
        <v>390</v>
      </c>
      <c r="E228" s="2">
        <v>1.42</v>
      </c>
      <c r="F228" s="49">
        <f>ROUND(E228*(1+$H$12),2)</f>
        <v>1.72</v>
      </c>
      <c r="G228" s="2">
        <f>ROUND(F228*C228,2)</f>
        <v>105.26</v>
      </c>
      <c r="H228" s="4">
        <f t="shared" si="38"/>
        <v>6.0143716765225445E-6</v>
      </c>
      <c r="I228" s="69"/>
    </row>
    <row r="229" spans="1:9" ht="60.6" x14ac:dyDescent="0.25">
      <c r="A229" s="53" t="s">
        <v>397</v>
      </c>
      <c r="B229" s="106" t="s">
        <v>398</v>
      </c>
      <c r="C229" s="108">
        <f>ROUND(100.69*2.4,2)</f>
        <v>241.66</v>
      </c>
      <c r="D229" s="135" t="s">
        <v>387</v>
      </c>
      <c r="E229" s="2">
        <v>191.45</v>
      </c>
      <c r="F229" s="49">
        <f>ROUND(E229*(1+$H$12),2)</f>
        <v>232.23</v>
      </c>
      <c r="G229" s="2">
        <f>ROUND(F229*C229,2)</f>
        <v>56120.7</v>
      </c>
      <c r="H229" s="4">
        <f t="shared" si="38"/>
        <v>3.2066383103421885E-3</v>
      </c>
      <c r="I229" s="69"/>
    </row>
    <row r="230" spans="1:9" ht="24.25" customHeight="1" x14ac:dyDescent="0.25">
      <c r="A230" s="53" t="s">
        <v>399</v>
      </c>
      <c r="B230" s="106" t="s">
        <v>400</v>
      </c>
      <c r="C230" s="108">
        <f>ROUND(C229*0.06323,2)</f>
        <v>15.28</v>
      </c>
      <c r="D230" s="135" t="s">
        <v>387</v>
      </c>
      <c r="E230" s="2">
        <v>4586.22</v>
      </c>
      <c r="F230" s="49">
        <f>ROUND(E230*(1+$H$13),2)</f>
        <v>5182.43</v>
      </c>
      <c r="G230" s="2">
        <f>ROUND(F230*C230,2)</f>
        <v>79187.53</v>
      </c>
      <c r="H230" s="4">
        <f t="shared" si="38"/>
        <v>4.524636495969782E-3</v>
      </c>
      <c r="I230" s="69"/>
    </row>
    <row r="231" spans="1:9" ht="60.6" x14ac:dyDescent="0.25">
      <c r="A231" s="53" t="s">
        <v>401</v>
      </c>
      <c r="B231" s="106" t="s">
        <v>402</v>
      </c>
      <c r="C231" s="108">
        <f>ROUND(181.44*2.4,2)</f>
        <v>435.46</v>
      </c>
      <c r="D231" s="135" t="s">
        <v>387</v>
      </c>
      <c r="E231" s="2">
        <v>197.05</v>
      </c>
      <c r="F231" s="49">
        <f>ROUND(E231*(1+$H$12),2)</f>
        <v>239.02</v>
      </c>
      <c r="G231" s="2">
        <f>ROUND(F231*C231,2)</f>
        <v>104083.65</v>
      </c>
      <c r="H231" s="4">
        <f t="shared" si="38"/>
        <v>5.9471571019293719E-3</v>
      </c>
      <c r="I231" s="69"/>
    </row>
    <row r="232" spans="1:9" ht="24.25" customHeight="1" x14ac:dyDescent="0.25">
      <c r="A232" s="53" t="s">
        <v>403</v>
      </c>
      <c r="B232" s="106" t="s">
        <v>404</v>
      </c>
      <c r="C232" s="108">
        <f>ROUND(C231*0.06323,2)</f>
        <v>27.53</v>
      </c>
      <c r="D232" s="135" t="s">
        <v>387</v>
      </c>
      <c r="E232" s="2">
        <v>4586.22</v>
      </c>
      <c r="F232" s="49">
        <f>ROUND(E232*(1+$H$13),2)</f>
        <v>5182.43</v>
      </c>
      <c r="G232" s="2">
        <f>ROUND(F232*C232,2)</f>
        <v>142672.29999999999</v>
      </c>
      <c r="H232" s="4">
        <f t="shared" si="38"/>
        <v>8.1520448427163921E-3</v>
      </c>
      <c r="I232" s="69"/>
    </row>
    <row r="233" spans="1:9" ht="24.25" x14ac:dyDescent="0.25">
      <c r="A233" s="53" t="s">
        <v>405</v>
      </c>
      <c r="B233" s="132" t="s">
        <v>406</v>
      </c>
      <c r="C233" s="108">
        <f>ROUND((C229+C231)*30,2)</f>
        <v>20313.599999999999</v>
      </c>
      <c r="D233" s="135" t="s">
        <v>390</v>
      </c>
      <c r="E233" s="2">
        <v>1.66</v>
      </c>
      <c r="F233" s="49">
        <f>ROUND(E233*(1+$H$12),2)</f>
        <v>2.0099999999999998</v>
      </c>
      <c r="G233" s="2">
        <f>ROUND(F233*C233,2)</f>
        <v>40830.339999999997</v>
      </c>
      <c r="H233" s="4">
        <f t="shared" si="38"/>
        <v>2.3329739733876638E-3</v>
      </c>
      <c r="I233" s="69"/>
    </row>
    <row r="234" spans="1:9" x14ac:dyDescent="0.25">
      <c r="A234" s="51" t="s">
        <v>407</v>
      </c>
      <c r="B234" s="99" t="s">
        <v>408</v>
      </c>
      <c r="C234" s="100"/>
      <c r="D234" s="100"/>
      <c r="E234" s="100"/>
      <c r="F234" s="100"/>
      <c r="G234" s="100"/>
      <c r="H234" s="101"/>
      <c r="I234" s="69"/>
    </row>
    <row r="235" spans="1:9" ht="24.25" x14ac:dyDescent="0.25">
      <c r="A235" s="6" t="s">
        <v>409</v>
      </c>
      <c r="B235" s="106" t="s">
        <v>376</v>
      </c>
      <c r="C235" s="108">
        <v>207.89</v>
      </c>
      <c r="D235" s="107" t="s">
        <v>24</v>
      </c>
      <c r="E235" s="2">
        <v>1.26</v>
      </c>
      <c r="F235" s="49">
        <f>ROUND(E235*(1+$H$12),2)</f>
        <v>1.53</v>
      </c>
      <c r="G235" s="2">
        <f>ROUND(F235*C235,2)</f>
        <v>318.07</v>
      </c>
      <c r="H235" s="4">
        <f>G235/$G$428</f>
        <v>1.8173961610787817E-5</v>
      </c>
      <c r="I235" s="69"/>
    </row>
    <row r="236" spans="1:9" ht="36.4" x14ac:dyDescent="0.25">
      <c r="A236" s="6" t="s">
        <v>410</v>
      </c>
      <c r="B236" s="109" t="s">
        <v>411</v>
      </c>
      <c r="C236" s="108">
        <v>207.89</v>
      </c>
      <c r="D236" s="107" t="s">
        <v>24</v>
      </c>
      <c r="E236" s="2">
        <v>117.08</v>
      </c>
      <c r="F236" s="49">
        <f>ROUND(E236*(1+$H$12),2)</f>
        <v>142.02000000000001</v>
      </c>
      <c r="G236" s="2">
        <f>ROUND(F236*C236,2)</f>
        <v>29524.54</v>
      </c>
      <c r="H236" s="4">
        <f>G236/$G$428</f>
        <v>1.6869804022264577E-3</v>
      </c>
      <c r="I236" s="69"/>
    </row>
    <row r="237" spans="1:9" ht="24.25" x14ac:dyDescent="0.25">
      <c r="A237" s="6" t="s">
        <v>412</v>
      </c>
      <c r="B237" s="106" t="s">
        <v>413</v>
      </c>
      <c r="C237" s="108">
        <v>207.89</v>
      </c>
      <c r="D237" s="107" t="s">
        <v>24</v>
      </c>
      <c r="E237" s="2">
        <v>19.29</v>
      </c>
      <c r="F237" s="49">
        <f>ROUND(E237*(1+$H$12),2)</f>
        <v>23.4</v>
      </c>
      <c r="G237" s="2">
        <f>ROUND(F237*C237,2)</f>
        <v>4864.63</v>
      </c>
      <c r="H237" s="4">
        <f>G237/$G$428</f>
        <v>2.7795642113587183E-4</v>
      </c>
      <c r="I237" s="69"/>
    </row>
    <row r="238" spans="1:9" x14ac:dyDescent="0.25">
      <c r="A238" s="51" t="s">
        <v>16</v>
      </c>
      <c r="B238" s="99" t="s">
        <v>414</v>
      </c>
      <c r="C238" s="100"/>
      <c r="D238" s="100"/>
      <c r="E238" s="100"/>
      <c r="F238" s="100"/>
      <c r="G238" s="100"/>
      <c r="H238" s="101"/>
      <c r="I238" s="69"/>
    </row>
    <row r="239" spans="1:9" ht="24.25" x14ac:dyDescent="0.25">
      <c r="A239" s="6" t="s">
        <v>415</v>
      </c>
      <c r="B239" s="106" t="s">
        <v>376</v>
      </c>
      <c r="C239" s="108">
        <v>740.98</v>
      </c>
      <c r="D239" s="107" t="s">
        <v>24</v>
      </c>
      <c r="E239" s="2">
        <v>1.26</v>
      </c>
      <c r="F239" s="49">
        <f>ROUND(E239*(1+$H$12),2)</f>
        <v>1.53</v>
      </c>
      <c r="G239" s="2">
        <f>ROUND(F239*C239,2)</f>
        <v>1133.7</v>
      </c>
      <c r="H239" s="4">
        <f t="shared" ref="H239:H257" si="39">G239/$G$428</f>
        <v>6.4777628440752515E-5</v>
      </c>
      <c r="I239" s="69"/>
    </row>
    <row r="240" spans="1:9" x14ac:dyDescent="0.25">
      <c r="A240" s="6" t="s">
        <v>416</v>
      </c>
      <c r="B240" s="106" t="s">
        <v>417</v>
      </c>
      <c r="C240" s="108">
        <v>145.24</v>
      </c>
      <c r="D240" s="107" t="s">
        <v>135</v>
      </c>
      <c r="E240" s="2">
        <v>131.13999999999999</v>
      </c>
      <c r="F240" s="49">
        <f>ROUND(E240*(1+$H$12),2)</f>
        <v>159.07</v>
      </c>
      <c r="G240" s="2">
        <f>ROUND(F240*C240,2)</f>
        <v>23103.33</v>
      </c>
      <c r="H240" s="4">
        <f t="shared" si="39"/>
        <v>1.3200837315728066E-3</v>
      </c>
      <c r="I240" s="69"/>
    </row>
    <row r="241" spans="1:9" ht="36.4" x14ac:dyDescent="0.25">
      <c r="A241" s="6" t="s">
        <v>418</v>
      </c>
      <c r="B241" s="106" t="s">
        <v>419</v>
      </c>
      <c r="C241" s="108">
        <v>87.46</v>
      </c>
      <c r="D241" s="107" t="s">
        <v>135</v>
      </c>
      <c r="E241" s="2">
        <v>200.12</v>
      </c>
      <c r="F241" s="49">
        <f>ROUND(E241*(1+$H$12),2)</f>
        <v>242.75</v>
      </c>
      <c r="G241" s="2">
        <f>ROUND(F241*C241,2)</f>
        <v>21230.92</v>
      </c>
      <c r="H241" s="4">
        <f t="shared" si="39"/>
        <v>1.2130975101132056E-3</v>
      </c>
      <c r="I241" s="69"/>
    </row>
    <row r="242" spans="1:9" x14ac:dyDescent="0.25">
      <c r="A242" s="6" t="s">
        <v>420</v>
      </c>
      <c r="B242" s="106" t="s">
        <v>421</v>
      </c>
      <c r="C242" s="108">
        <v>0.75</v>
      </c>
      <c r="D242" s="107" t="s">
        <v>135</v>
      </c>
      <c r="E242" s="2">
        <v>200.02</v>
      </c>
      <c r="F242" s="49">
        <f>ROUND(E242*(1+$H$12),2)</f>
        <v>242.62</v>
      </c>
      <c r="G242" s="2">
        <f>ROUND(F242*C242,2)</f>
        <v>181.97</v>
      </c>
      <c r="H242" s="4">
        <f t="shared" si="39"/>
        <v>1.0397446456173355E-5</v>
      </c>
      <c r="I242" s="69"/>
    </row>
    <row r="243" spans="1:9" x14ac:dyDescent="0.25">
      <c r="A243" s="6" t="s">
        <v>422</v>
      </c>
      <c r="B243" s="106" t="s">
        <v>423</v>
      </c>
      <c r="C243" s="108">
        <v>635.75</v>
      </c>
      <c r="D243" s="107" t="s">
        <v>24</v>
      </c>
      <c r="E243" s="2">
        <v>3.43</v>
      </c>
      <c r="F243" s="49">
        <f t="shared" ref="F243:F248" si="40">ROUND(E243*(1+$H$12),2)</f>
        <v>4.16</v>
      </c>
      <c r="G243" s="2">
        <f>ROUND(F243*C243,2)</f>
        <v>2644.72</v>
      </c>
      <c r="H243" s="4">
        <f t="shared" si="39"/>
        <v>1.5111465951294606E-4</v>
      </c>
      <c r="I243" s="69"/>
    </row>
    <row r="244" spans="1:9" ht="36.4" x14ac:dyDescent="0.25">
      <c r="A244" s="6" t="s">
        <v>424</v>
      </c>
      <c r="B244" s="106" t="s">
        <v>425</v>
      </c>
      <c r="C244" s="108">
        <v>465.33</v>
      </c>
      <c r="D244" s="107" t="s">
        <v>24</v>
      </c>
      <c r="E244" s="2">
        <v>72.17</v>
      </c>
      <c r="F244" s="49">
        <f t="shared" si="40"/>
        <v>87.54</v>
      </c>
      <c r="G244" s="2">
        <f>ROUND(F244*C244,2)</f>
        <v>40734.99</v>
      </c>
      <c r="H244" s="4">
        <f t="shared" si="39"/>
        <v>2.3275258417198279E-3</v>
      </c>
      <c r="I244" s="69"/>
    </row>
    <row r="245" spans="1:9" ht="36.4" x14ac:dyDescent="0.25">
      <c r="A245" s="6" t="s">
        <v>426</v>
      </c>
      <c r="B245" s="106" t="s">
        <v>427</v>
      </c>
      <c r="C245" s="108">
        <v>222.3</v>
      </c>
      <c r="D245" s="107" t="s">
        <v>135</v>
      </c>
      <c r="E245" s="2">
        <v>660.07</v>
      </c>
      <c r="F245" s="49">
        <f t="shared" si="40"/>
        <v>800.66</v>
      </c>
      <c r="G245" s="2">
        <f>ROUND(F245*C245,2)</f>
        <v>177986.72</v>
      </c>
      <c r="H245" s="4">
        <f t="shared" si="39"/>
        <v>1.0169848827333733E-2</v>
      </c>
      <c r="I245" s="69"/>
    </row>
    <row r="246" spans="1:9" ht="60.6" x14ac:dyDescent="0.25">
      <c r="A246" s="6" t="s">
        <v>428</v>
      </c>
      <c r="B246" s="106" t="s">
        <v>429</v>
      </c>
      <c r="C246" s="108">
        <v>1689.41</v>
      </c>
      <c r="D246" s="107" t="s">
        <v>5</v>
      </c>
      <c r="E246" s="2">
        <v>12.5</v>
      </c>
      <c r="F246" s="49">
        <f t="shared" si="40"/>
        <v>15.16</v>
      </c>
      <c r="G246" s="2">
        <f>ROUND(F246*C246,2)</f>
        <v>25611.46</v>
      </c>
      <c r="H246" s="4">
        <f t="shared" si="39"/>
        <v>1.4633938781910515E-3</v>
      </c>
      <c r="I246" s="69"/>
    </row>
    <row r="247" spans="1:9" ht="60.6" x14ac:dyDescent="0.25">
      <c r="A247" s="6" t="s">
        <v>430</v>
      </c>
      <c r="B247" s="106" t="s">
        <v>431</v>
      </c>
      <c r="C247" s="108">
        <v>1373.04</v>
      </c>
      <c r="D247" s="107" t="s">
        <v>5</v>
      </c>
      <c r="E247" s="2">
        <v>11.5</v>
      </c>
      <c r="F247" s="49">
        <f t="shared" si="40"/>
        <v>13.95</v>
      </c>
      <c r="G247" s="2">
        <f>ROUND(F247*C247,2)</f>
        <v>19153.91</v>
      </c>
      <c r="H247" s="4">
        <f t="shared" si="39"/>
        <v>1.0944208037113998E-3</v>
      </c>
      <c r="I247" s="69"/>
    </row>
    <row r="248" spans="1:9" ht="60.6" x14ac:dyDescent="0.25">
      <c r="A248" s="6" t="s">
        <v>432</v>
      </c>
      <c r="B248" s="106" t="s">
        <v>433</v>
      </c>
      <c r="C248" s="108">
        <v>1501.14</v>
      </c>
      <c r="D248" s="107" t="s">
        <v>5</v>
      </c>
      <c r="E248" s="2">
        <v>10.16</v>
      </c>
      <c r="F248" s="49">
        <f t="shared" si="40"/>
        <v>12.32</v>
      </c>
      <c r="G248" s="2">
        <f>ROUND(F248*C248,2)</f>
        <v>18494.04</v>
      </c>
      <c r="H248" s="4">
        <f t="shared" si="39"/>
        <v>1.0567169899342106E-3</v>
      </c>
      <c r="I248" s="69"/>
    </row>
    <row r="249" spans="1:9" ht="60.6" x14ac:dyDescent="0.25">
      <c r="A249" s="6" t="s">
        <v>434</v>
      </c>
      <c r="B249" s="106" t="s">
        <v>435</v>
      </c>
      <c r="C249" s="108">
        <v>3624.12</v>
      </c>
      <c r="D249" s="107" t="s">
        <v>5</v>
      </c>
      <c r="E249" s="2">
        <v>8.25</v>
      </c>
      <c r="F249" s="49">
        <f t="shared" ref="F249:F257" si="41">ROUND(E249*(1+$H$12),2)</f>
        <v>10.01</v>
      </c>
      <c r="G249" s="2">
        <f>ROUND(F249*C249,2)</f>
        <v>36277.440000000002</v>
      </c>
      <c r="H249" s="4">
        <f t="shared" si="39"/>
        <v>2.072829257388809E-3</v>
      </c>
      <c r="I249" s="69"/>
    </row>
    <row r="250" spans="1:9" ht="24.25" x14ac:dyDescent="0.25">
      <c r="A250" s="6" t="s">
        <v>436</v>
      </c>
      <c r="B250" s="106" t="s">
        <v>437</v>
      </c>
      <c r="C250" s="108">
        <v>1976.93</v>
      </c>
      <c r="D250" s="107" t="s">
        <v>5</v>
      </c>
      <c r="E250" s="2">
        <v>13.68</v>
      </c>
      <c r="F250" s="49">
        <f t="shared" si="41"/>
        <v>16.59</v>
      </c>
      <c r="G250" s="2">
        <f>ROUND(F250*C250,2)</f>
        <v>32797.269999999997</v>
      </c>
      <c r="H250" s="4">
        <f t="shared" si="39"/>
        <v>1.873978451028525E-3</v>
      </c>
      <c r="I250" s="69"/>
    </row>
    <row r="251" spans="1:9" ht="24.25" x14ac:dyDescent="0.25">
      <c r="A251" s="6" t="s">
        <v>438</v>
      </c>
      <c r="B251" s="106" t="s">
        <v>439</v>
      </c>
      <c r="C251" s="108">
        <v>7921.05</v>
      </c>
      <c r="D251" s="107" t="s">
        <v>5</v>
      </c>
      <c r="E251" s="2">
        <v>8.6300000000000008</v>
      </c>
      <c r="F251" s="49">
        <f t="shared" si="41"/>
        <v>10.47</v>
      </c>
      <c r="G251" s="2">
        <f>ROUND(F251*C251,2)</f>
        <v>82933.39</v>
      </c>
      <c r="H251" s="4">
        <f t="shared" si="39"/>
        <v>4.7386683626638613E-3</v>
      </c>
      <c r="I251" s="69"/>
    </row>
    <row r="252" spans="1:9" ht="24.25" customHeight="1" x14ac:dyDescent="0.25">
      <c r="A252" s="6" t="s">
        <v>440</v>
      </c>
      <c r="B252" s="106" t="s">
        <v>441</v>
      </c>
      <c r="C252" s="108">
        <v>74.849999999999994</v>
      </c>
      <c r="D252" s="107" t="s">
        <v>3</v>
      </c>
      <c r="E252" s="2">
        <v>43.900000000000006</v>
      </c>
      <c r="F252" s="49">
        <f t="shared" si="41"/>
        <v>53.25</v>
      </c>
      <c r="G252" s="2">
        <f>ROUND(F252*C252,2)</f>
        <v>3985.76</v>
      </c>
      <c r="H252" s="4">
        <f t="shared" si="39"/>
        <v>2.2773933168740735E-4</v>
      </c>
      <c r="I252" s="69"/>
    </row>
    <row r="253" spans="1:9" ht="24.25" x14ac:dyDescent="0.25">
      <c r="A253" s="6" t="s">
        <v>442</v>
      </c>
      <c r="B253" s="106" t="s">
        <v>443</v>
      </c>
      <c r="C253" s="108">
        <v>103.87</v>
      </c>
      <c r="D253" s="107" t="s">
        <v>135</v>
      </c>
      <c r="E253" s="2">
        <v>131.13999999999999</v>
      </c>
      <c r="F253" s="49">
        <f t="shared" si="41"/>
        <v>159.07</v>
      </c>
      <c r="G253" s="2">
        <f>ROUND(F253*C253,2)</f>
        <v>16522.599999999999</v>
      </c>
      <c r="H253" s="4">
        <f t="shared" si="39"/>
        <v>9.4407236806490007E-4</v>
      </c>
      <c r="I253" s="69"/>
    </row>
    <row r="254" spans="1:9" ht="24.25" x14ac:dyDescent="0.25">
      <c r="A254" s="6" t="s">
        <v>444</v>
      </c>
      <c r="B254" s="106" t="s">
        <v>445</v>
      </c>
      <c r="C254" s="108">
        <v>62.31</v>
      </c>
      <c r="D254" s="107" t="s">
        <v>135</v>
      </c>
      <c r="E254" s="2">
        <v>200.12</v>
      </c>
      <c r="F254" s="49">
        <f t="shared" si="41"/>
        <v>242.75</v>
      </c>
      <c r="G254" s="2">
        <f>ROUND(F254*C254,2)</f>
        <v>15125.75</v>
      </c>
      <c r="H254" s="4">
        <f t="shared" si="39"/>
        <v>8.642588104328413E-4</v>
      </c>
      <c r="I254" s="69"/>
    </row>
    <row r="255" spans="1:9" ht="24.25" x14ac:dyDescent="0.25">
      <c r="A255" s="6" t="s">
        <v>446</v>
      </c>
      <c r="B255" s="106" t="s">
        <v>447</v>
      </c>
      <c r="C255" s="108">
        <v>189.99</v>
      </c>
      <c r="D255" s="107" t="s">
        <v>24</v>
      </c>
      <c r="E255" s="2">
        <v>118.36</v>
      </c>
      <c r="F255" s="49">
        <f t="shared" si="41"/>
        <v>143.57</v>
      </c>
      <c r="G255" s="2">
        <f>ROUND(F255*C255,2)</f>
        <v>27276.86</v>
      </c>
      <c r="H255" s="4">
        <f t="shared" si="39"/>
        <v>1.5585519115378181E-3</v>
      </c>
      <c r="I255" s="69"/>
    </row>
    <row r="256" spans="1:9" ht="24.25" x14ac:dyDescent="0.25">
      <c r="A256" s="6" t="s">
        <v>448</v>
      </c>
      <c r="B256" s="106" t="s">
        <v>449</v>
      </c>
      <c r="C256" s="108">
        <v>225.42</v>
      </c>
      <c r="D256" s="107" t="s">
        <v>24</v>
      </c>
      <c r="E256" s="2">
        <v>118.36</v>
      </c>
      <c r="F256" s="49">
        <f t="shared" si="41"/>
        <v>143.57</v>
      </c>
      <c r="G256" s="2">
        <f>ROUND(F256*C256,2)</f>
        <v>32363.55</v>
      </c>
      <c r="H256" s="4">
        <f t="shared" si="39"/>
        <v>1.8491964513748925E-3</v>
      </c>
      <c r="I256" s="69"/>
    </row>
    <row r="257" spans="1:9" ht="24.25" x14ac:dyDescent="0.25">
      <c r="A257" s="6" t="s">
        <v>450</v>
      </c>
      <c r="B257" s="106" t="s">
        <v>334</v>
      </c>
      <c r="C257" s="108">
        <f>ROUND((C240+C241+C253+C254)*30,2)</f>
        <v>11966.4</v>
      </c>
      <c r="D257" s="107" t="s">
        <v>335</v>
      </c>
      <c r="E257" s="2">
        <v>2.5</v>
      </c>
      <c r="F257" s="49">
        <f t="shared" si="41"/>
        <v>3.03</v>
      </c>
      <c r="G257" s="2">
        <f>ROUND(F257*C257,2)</f>
        <v>36258.19</v>
      </c>
      <c r="H257" s="4">
        <f t="shared" si="39"/>
        <v>2.0717293461711282E-3</v>
      </c>
      <c r="I257" s="69"/>
    </row>
    <row r="258" spans="1:9" x14ac:dyDescent="0.25">
      <c r="A258" s="51" t="s">
        <v>451</v>
      </c>
      <c r="B258" s="99" t="s">
        <v>452</v>
      </c>
      <c r="C258" s="100"/>
      <c r="D258" s="100"/>
      <c r="E258" s="100"/>
      <c r="F258" s="100"/>
      <c r="G258" s="100"/>
      <c r="H258" s="101"/>
      <c r="I258" s="69"/>
    </row>
    <row r="259" spans="1:9" ht="24.25" x14ac:dyDescent="0.25">
      <c r="A259" s="6" t="s">
        <v>453</v>
      </c>
      <c r="B259" s="106" t="s">
        <v>376</v>
      </c>
      <c r="C259" s="108">
        <v>455.74</v>
      </c>
      <c r="D259" s="107" t="s">
        <v>24</v>
      </c>
      <c r="E259" s="2">
        <v>1.26</v>
      </c>
      <c r="F259" s="49">
        <f>ROUND(E259*(1+$H$12),2)</f>
        <v>1.53</v>
      </c>
      <c r="G259" s="2">
        <f>ROUND(F259*C259,2)</f>
        <v>697.28</v>
      </c>
      <c r="H259" s="4">
        <f t="shared" ref="H259:H269" si="42">G259/$G$428</f>
        <v>3.984135552541934E-5</v>
      </c>
      <c r="I259" s="69"/>
    </row>
    <row r="260" spans="1:9" x14ac:dyDescent="0.25">
      <c r="A260" s="6" t="s">
        <v>454</v>
      </c>
      <c r="B260" s="106" t="s">
        <v>455</v>
      </c>
      <c r="C260" s="108">
        <v>113.94</v>
      </c>
      <c r="D260" s="107" t="s">
        <v>135</v>
      </c>
      <c r="E260" s="2">
        <v>131.13999999999999</v>
      </c>
      <c r="F260" s="49">
        <f t="shared" ref="F260:F269" si="43">ROUND(E260*(1+$H$12),2)</f>
        <v>159.07</v>
      </c>
      <c r="G260" s="2">
        <f>ROUND(F260*C260,2)</f>
        <v>18124.439999999999</v>
      </c>
      <c r="H260" s="4">
        <f t="shared" si="42"/>
        <v>1.0355986945547431E-3</v>
      </c>
      <c r="I260" s="69"/>
    </row>
    <row r="261" spans="1:9" ht="36.4" x14ac:dyDescent="0.25">
      <c r="A261" s="6" t="s">
        <v>456</v>
      </c>
      <c r="B261" s="106" t="s">
        <v>380</v>
      </c>
      <c r="C261" s="108">
        <v>68.37</v>
      </c>
      <c r="D261" s="107" t="s">
        <v>135</v>
      </c>
      <c r="E261" s="2">
        <v>200.12</v>
      </c>
      <c r="F261" s="49">
        <f t="shared" si="43"/>
        <v>242.75</v>
      </c>
      <c r="G261" s="2">
        <f>ROUND(F261*C261,2)</f>
        <v>16596.82</v>
      </c>
      <c r="H261" s="4">
        <f t="shared" si="42"/>
        <v>9.4831316861431598E-4</v>
      </c>
      <c r="I261" s="69"/>
    </row>
    <row r="262" spans="1:9" x14ac:dyDescent="0.25">
      <c r="A262" s="6" t="s">
        <v>457</v>
      </c>
      <c r="B262" s="106" t="s">
        <v>423</v>
      </c>
      <c r="C262" s="108">
        <v>501.3</v>
      </c>
      <c r="D262" s="107" t="s">
        <v>24</v>
      </c>
      <c r="E262" s="2">
        <v>3.43</v>
      </c>
      <c r="F262" s="49">
        <f t="shared" si="43"/>
        <v>4.16</v>
      </c>
      <c r="G262" s="2">
        <f>ROUND(F262*C262,2)</f>
        <v>2085.41</v>
      </c>
      <c r="H262" s="4">
        <f t="shared" si="42"/>
        <v>1.1915666766043017E-4</v>
      </c>
      <c r="I262" s="69"/>
    </row>
    <row r="263" spans="1:9" ht="36.4" x14ac:dyDescent="0.25">
      <c r="A263" s="6" t="s">
        <v>458</v>
      </c>
      <c r="B263" s="106" t="s">
        <v>425</v>
      </c>
      <c r="C263" s="108">
        <v>189.59</v>
      </c>
      <c r="D263" s="107" t="s">
        <v>24</v>
      </c>
      <c r="E263" s="2">
        <v>72.17</v>
      </c>
      <c r="F263" s="49">
        <f t="shared" si="43"/>
        <v>87.54</v>
      </c>
      <c r="G263" s="2">
        <f>ROUND(F263*C263,2)</f>
        <v>16596.71</v>
      </c>
      <c r="H263" s="4">
        <f t="shared" si="42"/>
        <v>9.4830688340735779E-4</v>
      </c>
      <c r="I263" s="69"/>
    </row>
    <row r="264" spans="1:9" ht="36.4" x14ac:dyDescent="0.25">
      <c r="A264" s="6" t="s">
        <v>459</v>
      </c>
      <c r="B264" s="106" t="s">
        <v>460</v>
      </c>
      <c r="C264" s="108">
        <v>100.26</v>
      </c>
      <c r="D264" s="107" t="s">
        <v>135</v>
      </c>
      <c r="E264" s="2">
        <v>660.07</v>
      </c>
      <c r="F264" s="49">
        <f t="shared" si="43"/>
        <v>800.66</v>
      </c>
      <c r="G264" s="2">
        <f>ROUND(F264*C264,2)</f>
        <v>80274.17</v>
      </c>
      <c r="H264" s="4">
        <f t="shared" si="42"/>
        <v>4.5867251985973372E-3</v>
      </c>
      <c r="I264" s="69"/>
    </row>
    <row r="265" spans="1:9" x14ac:dyDescent="0.25">
      <c r="A265" s="6" t="s">
        <v>461</v>
      </c>
      <c r="B265" s="106" t="s">
        <v>462</v>
      </c>
      <c r="C265" s="108">
        <v>4401.01</v>
      </c>
      <c r="D265" s="107" t="s">
        <v>5</v>
      </c>
      <c r="E265" s="2">
        <v>12.8</v>
      </c>
      <c r="F265" s="49">
        <f t="shared" si="43"/>
        <v>15.53</v>
      </c>
      <c r="G265" s="2">
        <f>ROUND(F265*C265,2)</f>
        <v>68347.69</v>
      </c>
      <c r="H265" s="4">
        <f t="shared" si="42"/>
        <v>3.9052670614834048E-3</v>
      </c>
      <c r="I265" s="69"/>
    </row>
    <row r="266" spans="1:9" ht="36.4" x14ac:dyDescent="0.25">
      <c r="A266" s="6" t="s">
        <v>463</v>
      </c>
      <c r="B266" s="106" t="s">
        <v>464</v>
      </c>
      <c r="C266" s="108">
        <v>498.59</v>
      </c>
      <c r="D266" s="107" t="s">
        <v>5</v>
      </c>
      <c r="E266" s="2">
        <v>16.13</v>
      </c>
      <c r="F266" s="49">
        <f t="shared" si="43"/>
        <v>19.57</v>
      </c>
      <c r="G266" s="2">
        <f>ROUND(F266*C266,2)</f>
        <v>9757.41</v>
      </c>
      <c r="H266" s="4">
        <f t="shared" si="42"/>
        <v>5.5752128387058562E-4</v>
      </c>
      <c r="I266" s="69"/>
    </row>
    <row r="267" spans="1:9" ht="24.25" x14ac:dyDescent="0.25">
      <c r="A267" s="6" t="s">
        <v>465</v>
      </c>
      <c r="B267" s="106" t="s">
        <v>466</v>
      </c>
      <c r="C267" s="108">
        <v>25.07</v>
      </c>
      <c r="D267" s="107" t="s">
        <v>5</v>
      </c>
      <c r="E267" s="2">
        <v>59.15</v>
      </c>
      <c r="F267" s="49">
        <f t="shared" si="43"/>
        <v>71.75</v>
      </c>
      <c r="G267" s="2">
        <f>ROUND(F267*C267,2)</f>
        <v>1798.77</v>
      </c>
      <c r="H267" s="4">
        <f t="shared" si="42"/>
        <v>1.0277856109232811E-4</v>
      </c>
      <c r="I267" s="69"/>
    </row>
    <row r="268" spans="1:9" ht="24.25" x14ac:dyDescent="0.25">
      <c r="A268" s="6" t="s">
        <v>467</v>
      </c>
      <c r="B268" s="106" t="s">
        <v>468</v>
      </c>
      <c r="C268" s="108">
        <v>79.31</v>
      </c>
      <c r="D268" s="107" t="s">
        <v>3</v>
      </c>
      <c r="E268" s="2">
        <v>19.75</v>
      </c>
      <c r="F268" s="49">
        <f t="shared" si="43"/>
        <v>23.96</v>
      </c>
      <c r="G268" s="2">
        <f>ROUND(F268*C268,2)</f>
        <v>1900.27</v>
      </c>
      <c r="H268" s="4">
        <f t="shared" si="42"/>
        <v>1.0857809296737123E-4</v>
      </c>
      <c r="I268" s="69"/>
    </row>
    <row r="269" spans="1:9" ht="24.25" x14ac:dyDescent="0.25">
      <c r="A269" s="6" t="s">
        <v>469</v>
      </c>
      <c r="B269" s="106" t="s">
        <v>334</v>
      </c>
      <c r="C269" s="108">
        <f>ROUND((C260+C261)*30,2)</f>
        <v>5469.3</v>
      </c>
      <c r="D269" s="107" t="s">
        <v>335</v>
      </c>
      <c r="E269" s="2">
        <v>2.5</v>
      </c>
      <c r="F269" s="49">
        <f t="shared" si="43"/>
        <v>3.03</v>
      </c>
      <c r="G269" s="2">
        <f>ROUND(F269*C269,2)</f>
        <v>16571.98</v>
      </c>
      <c r="H269" s="4">
        <f t="shared" si="42"/>
        <v>9.4689385460666991E-4</v>
      </c>
      <c r="I269" s="69"/>
    </row>
    <row r="270" spans="1:9" x14ac:dyDescent="0.25">
      <c r="A270" s="51" t="s">
        <v>470</v>
      </c>
      <c r="B270" s="99" t="s">
        <v>471</v>
      </c>
      <c r="C270" s="100"/>
      <c r="D270" s="100"/>
      <c r="E270" s="100"/>
      <c r="F270" s="100"/>
      <c r="G270" s="100"/>
      <c r="H270" s="101"/>
      <c r="I270" s="69"/>
    </row>
    <row r="271" spans="1:9" ht="24.25" x14ac:dyDescent="0.25">
      <c r="A271" s="6" t="s">
        <v>472</v>
      </c>
      <c r="B271" s="5" t="s">
        <v>376</v>
      </c>
      <c r="C271" s="7">
        <v>3986.66</v>
      </c>
      <c r="D271" s="75" t="s">
        <v>24</v>
      </c>
      <c r="E271" s="2">
        <v>1.26</v>
      </c>
      <c r="F271" s="49">
        <f>ROUND(E271*(1+$H$12),2)</f>
        <v>1.53</v>
      </c>
      <c r="G271" s="2">
        <f>ROUND(F271*C271,2)</f>
        <v>6099.59</v>
      </c>
      <c r="H271" s="4">
        <f t="shared" ref="H271:H286" si="44">G271/$G$428</f>
        <v>3.485198682728496E-4</v>
      </c>
      <c r="I271" s="69"/>
    </row>
    <row r="272" spans="1:9" ht="36.4" x14ac:dyDescent="0.25">
      <c r="A272" s="6" t="s">
        <v>473</v>
      </c>
      <c r="B272" s="5" t="s">
        <v>380</v>
      </c>
      <c r="C272" s="7">
        <v>398.69</v>
      </c>
      <c r="D272" s="75" t="s">
        <v>135</v>
      </c>
      <c r="E272" s="2">
        <v>200.12</v>
      </c>
      <c r="F272" s="49">
        <f t="shared" ref="F272:F286" si="45">ROUND(E272*(1+$H$12),2)</f>
        <v>242.75</v>
      </c>
      <c r="G272" s="2">
        <f>ROUND(F272*C272,2)</f>
        <v>96782</v>
      </c>
      <c r="H272" s="4">
        <f t="shared" si="44"/>
        <v>5.5299536347824902E-3</v>
      </c>
      <c r="I272" s="69"/>
    </row>
    <row r="273" spans="1:9" x14ac:dyDescent="0.25">
      <c r="A273" s="6" t="s">
        <v>474</v>
      </c>
      <c r="B273" s="5" t="s">
        <v>423</v>
      </c>
      <c r="C273" s="7">
        <v>4385.34</v>
      </c>
      <c r="D273" s="75" t="s">
        <v>24</v>
      </c>
      <c r="E273" s="2">
        <v>3.43</v>
      </c>
      <c r="F273" s="49">
        <f t="shared" si="45"/>
        <v>4.16</v>
      </c>
      <c r="G273" s="2">
        <f>ROUND(F273*C273,2)</f>
        <v>18243.009999999998</v>
      </c>
      <c r="H273" s="4">
        <f t="shared" si="44"/>
        <v>1.0423735762732048E-3</v>
      </c>
      <c r="I273" s="69"/>
    </row>
    <row r="274" spans="1:9" ht="36.4" x14ac:dyDescent="0.25">
      <c r="A274" s="6" t="s">
        <v>475</v>
      </c>
      <c r="B274" s="5" t="s">
        <v>425</v>
      </c>
      <c r="C274" s="7">
        <v>713.61</v>
      </c>
      <c r="D274" s="75" t="s">
        <v>24</v>
      </c>
      <c r="E274" s="2">
        <v>72.17</v>
      </c>
      <c r="F274" s="49">
        <f t="shared" si="45"/>
        <v>87.54</v>
      </c>
      <c r="G274" s="2">
        <f>ROUND(F274*C274,2)</f>
        <v>62469.42</v>
      </c>
      <c r="H274" s="4">
        <f t="shared" si="44"/>
        <v>3.5693930296104024E-3</v>
      </c>
      <c r="I274" s="69"/>
    </row>
    <row r="275" spans="1:9" x14ac:dyDescent="0.25">
      <c r="A275" s="6" t="s">
        <v>476</v>
      </c>
      <c r="B275" s="5" t="s">
        <v>477</v>
      </c>
      <c r="C275" s="7">
        <v>478.43</v>
      </c>
      <c r="D275" s="75" t="s">
        <v>135</v>
      </c>
      <c r="E275" s="2">
        <v>676.14</v>
      </c>
      <c r="F275" s="49">
        <f t="shared" si="45"/>
        <v>820.16</v>
      </c>
      <c r="G275" s="2">
        <f>ROUND(F275*C275,2)</f>
        <v>392389.15</v>
      </c>
      <c r="H275" s="4">
        <f t="shared" si="44"/>
        <v>2.2420427417202703E-2</v>
      </c>
      <c r="I275" s="69"/>
    </row>
    <row r="276" spans="1:9" x14ac:dyDescent="0.25">
      <c r="A276" s="6" t="s">
        <v>478</v>
      </c>
      <c r="B276" s="5" t="s">
        <v>479</v>
      </c>
      <c r="C276" s="7">
        <v>10831.72</v>
      </c>
      <c r="D276" s="75" t="s">
        <v>5</v>
      </c>
      <c r="E276" s="2">
        <v>14.67</v>
      </c>
      <c r="F276" s="49">
        <f t="shared" si="45"/>
        <v>17.79</v>
      </c>
      <c r="G276" s="2">
        <f>ROUND(F276*C276,2)</f>
        <v>192696.3</v>
      </c>
      <c r="H276" s="4">
        <f t="shared" si="44"/>
        <v>1.1010328414313994E-2</v>
      </c>
      <c r="I276" s="69"/>
    </row>
    <row r="277" spans="1:9" ht="36.4" x14ac:dyDescent="0.25">
      <c r="A277" s="6" t="s">
        <v>480</v>
      </c>
      <c r="B277" s="5" t="s">
        <v>481</v>
      </c>
      <c r="C277" s="7">
        <v>1805.95</v>
      </c>
      <c r="D277" s="75" t="s">
        <v>5</v>
      </c>
      <c r="E277" s="2">
        <v>23.4</v>
      </c>
      <c r="F277" s="49">
        <f t="shared" si="45"/>
        <v>28.38</v>
      </c>
      <c r="G277" s="2">
        <f>ROUND(F277*C277,2)</f>
        <v>51252.86</v>
      </c>
      <c r="H277" s="4">
        <f t="shared" si="44"/>
        <v>2.9284984754396281E-3</v>
      </c>
      <c r="I277" s="69"/>
    </row>
    <row r="278" spans="1:9" ht="24.25" x14ac:dyDescent="0.25">
      <c r="A278" s="6" t="s">
        <v>482</v>
      </c>
      <c r="B278" s="5" t="s">
        <v>466</v>
      </c>
      <c r="C278" s="7">
        <v>91.68</v>
      </c>
      <c r="D278" s="75" t="s">
        <v>5</v>
      </c>
      <c r="E278" s="2">
        <v>59.15</v>
      </c>
      <c r="F278" s="49">
        <f t="shared" si="45"/>
        <v>71.75</v>
      </c>
      <c r="G278" s="2">
        <f>ROUND(F278*C278,2)</f>
        <v>6578.04</v>
      </c>
      <c r="H278" s="4">
        <f t="shared" si="44"/>
        <v>3.7585766162865627E-4</v>
      </c>
      <c r="I278" s="69"/>
    </row>
    <row r="279" spans="1:9" ht="36.4" x14ac:dyDescent="0.25">
      <c r="A279" s="6" t="s">
        <v>483</v>
      </c>
      <c r="B279" s="5" t="s">
        <v>484</v>
      </c>
      <c r="C279" s="7">
        <v>1985.31</v>
      </c>
      <c r="D279" s="75" t="s">
        <v>3</v>
      </c>
      <c r="E279" s="2">
        <v>47.06</v>
      </c>
      <c r="F279" s="49">
        <f t="shared" si="45"/>
        <v>57.08</v>
      </c>
      <c r="G279" s="2">
        <f>ROUND(F279*C279,2)</f>
        <v>113321.49</v>
      </c>
      <c r="H279" s="4">
        <f t="shared" si="44"/>
        <v>6.4749910678066954E-3</v>
      </c>
      <c r="I279" s="69"/>
    </row>
    <row r="280" spans="1:9" ht="24.25" x14ac:dyDescent="0.25">
      <c r="A280" s="6" t="s">
        <v>485</v>
      </c>
      <c r="B280" s="5" t="s">
        <v>486</v>
      </c>
      <c r="C280" s="7">
        <v>1235.9000000000001</v>
      </c>
      <c r="D280" s="75" t="s">
        <v>3</v>
      </c>
      <c r="E280" s="2">
        <v>77.599999999999994</v>
      </c>
      <c r="F280" s="49">
        <f t="shared" si="45"/>
        <v>94.13</v>
      </c>
      <c r="G280" s="2">
        <f>ROUND(F280*C280,2)</f>
        <v>116335.27</v>
      </c>
      <c r="H280" s="4">
        <f t="shared" si="44"/>
        <v>6.6471931680467692E-3</v>
      </c>
      <c r="I280" s="69"/>
    </row>
    <row r="281" spans="1:9" ht="24.25" x14ac:dyDescent="0.25">
      <c r="A281" s="6" t="s">
        <v>487</v>
      </c>
      <c r="B281" s="5" t="s">
        <v>488</v>
      </c>
      <c r="C281" s="7">
        <v>191.67</v>
      </c>
      <c r="D281" s="75" t="s">
        <v>135</v>
      </c>
      <c r="E281" s="2">
        <v>1053.21</v>
      </c>
      <c r="F281" s="49">
        <f t="shared" si="45"/>
        <v>1277.54</v>
      </c>
      <c r="G281" s="2">
        <f>ROUND(F281*C281,2)</f>
        <v>244866.09</v>
      </c>
      <c r="H281" s="4">
        <f t="shared" si="44"/>
        <v>1.3991218660809617E-2</v>
      </c>
      <c r="I281" s="69"/>
    </row>
    <row r="282" spans="1:9" x14ac:dyDescent="0.25">
      <c r="A282" s="6" t="s">
        <v>489</v>
      </c>
      <c r="B282" s="5" t="s">
        <v>490</v>
      </c>
      <c r="C282" s="7">
        <v>7.64</v>
      </c>
      <c r="D282" s="75" t="s">
        <v>135</v>
      </c>
      <c r="E282" s="2">
        <v>676.14</v>
      </c>
      <c r="F282" s="49">
        <f t="shared" si="45"/>
        <v>820.16</v>
      </c>
      <c r="G282" s="2">
        <f>ROUND(F282*C282,2)</f>
        <v>6266.02</v>
      </c>
      <c r="H282" s="4">
        <f t="shared" si="44"/>
        <v>3.5802938640056811E-4</v>
      </c>
      <c r="I282" s="69"/>
    </row>
    <row r="283" spans="1:9" x14ac:dyDescent="0.25">
      <c r="A283" s="6" t="s">
        <v>491</v>
      </c>
      <c r="B283" s="5" t="s">
        <v>492</v>
      </c>
      <c r="C283" s="7">
        <v>5840.44</v>
      </c>
      <c r="D283" s="75" t="s">
        <v>5</v>
      </c>
      <c r="E283" s="2">
        <v>16.420000000000002</v>
      </c>
      <c r="F283" s="49">
        <f t="shared" si="45"/>
        <v>19.920000000000002</v>
      </c>
      <c r="G283" s="2">
        <f>ROUND(F283*C283,2)</f>
        <v>116341.56</v>
      </c>
      <c r="H283" s="4">
        <f t="shared" si="44"/>
        <v>6.647552567608286E-3</v>
      </c>
      <c r="I283" s="69"/>
    </row>
    <row r="284" spans="1:9" ht="24.25" x14ac:dyDescent="0.25">
      <c r="A284" s="6" t="s">
        <v>493</v>
      </c>
      <c r="B284" s="5" t="s">
        <v>494</v>
      </c>
      <c r="C284" s="7">
        <v>1367.41</v>
      </c>
      <c r="D284" s="75" t="s">
        <v>3</v>
      </c>
      <c r="E284" s="2">
        <v>13.132499999999999</v>
      </c>
      <c r="F284" s="49">
        <f t="shared" si="45"/>
        <v>15.93</v>
      </c>
      <c r="G284" s="2">
        <f>ROUND(F284*C284,2)</f>
        <v>21782.84</v>
      </c>
      <c r="H284" s="4">
        <f t="shared" si="44"/>
        <v>1.2446332503346224E-3</v>
      </c>
      <c r="I284" s="69"/>
    </row>
    <row r="285" spans="1:9" ht="24.25" x14ac:dyDescent="0.25">
      <c r="A285" s="6" t="s">
        <v>495</v>
      </c>
      <c r="B285" s="5" t="s">
        <v>496</v>
      </c>
      <c r="C285" s="7">
        <v>1367.41</v>
      </c>
      <c r="D285" s="75" t="s">
        <v>3</v>
      </c>
      <c r="E285" s="2">
        <v>19.75</v>
      </c>
      <c r="F285" s="49">
        <f t="shared" si="45"/>
        <v>23.96</v>
      </c>
      <c r="G285" s="2">
        <f>ROUND(F285*C285,2)</f>
        <v>32763.14</v>
      </c>
      <c r="H285" s="4">
        <f t="shared" si="44"/>
        <v>1.8720283227241386E-3</v>
      </c>
      <c r="I285" s="69"/>
    </row>
    <row r="286" spans="1:9" ht="24.25" x14ac:dyDescent="0.25">
      <c r="A286" s="6" t="s">
        <v>497</v>
      </c>
      <c r="B286" s="5" t="s">
        <v>334</v>
      </c>
      <c r="C286" s="7">
        <f>ROUND((C272)*30,2)</f>
        <v>11960.7</v>
      </c>
      <c r="D286" s="75" t="s">
        <v>335</v>
      </c>
      <c r="E286" s="2">
        <v>2.5</v>
      </c>
      <c r="F286" s="49">
        <f t="shared" si="45"/>
        <v>3.03</v>
      </c>
      <c r="G286" s="2">
        <f>ROUND(F286*C286,2)</f>
        <v>36240.92</v>
      </c>
      <c r="H286" s="4">
        <f t="shared" si="44"/>
        <v>2.0707425686786948E-3</v>
      </c>
      <c r="I286" s="69"/>
    </row>
    <row r="287" spans="1:9" x14ac:dyDescent="0.25">
      <c r="A287" s="51" t="s">
        <v>498</v>
      </c>
      <c r="B287" s="99" t="s">
        <v>499</v>
      </c>
      <c r="C287" s="100"/>
      <c r="D287" s="100"/>
      <c r="E287" s="100"/>
      <c r="F287" s="100"/>
      <c r="G287" s="100"/>
      <c r="H287" s="101"/>
      <c r="I287" s="69"/>
    </row>
    <row r="288" spans="1:9" ht="24.25" x14ac:dyDescent="0.25">
      <c r="A288" s="6" t="s">
        <v>500</v>
      </c>
      <c r="B288" s="5" t="s">
        <v>376</v>
      </c>
      <c r="C288" s="7">
        <v>2978.73</v>
      </c>
      <c r="D288" s="75" t="s">
        <v>24</v>
      </c>
      <c r="E288" s="2">
        <v>1.26</v>
      </c>
      <c r="F288" s="49">
        <f>ROUND(E288*(1+$H$12),2)</f>
        <v>1.53</v>
      </c>
      <c r="G288" s="2">
        <f>ROUND(F288*C288,2)</f>
        <v>4557.46</v>
      </c>
      <c r="H288" s="4">
        <f t="shared" ref="H288:H303" si="46">G288/$G$428</f>
        <v>2.6040526639639405E-4</v>
      </c>
      <c r="I288" s="69"/>
    </row>
    <row r="289" spans="1:9" ht="36.4" x14ac:dyDescent="0.25">
      <c r="A289" s="6" t="s">
        <v>501</v>
      </c>
      <c r="B289" s="5" t="s">
        <v>502</v>
      </c>
      <c r="C289" s="7">
        <v>297.89999999999998</v>
      </c>
      <c r="D289" s="75" t="s">
        <v>135</v>
      </c>
      <c r="E289" s="2">
        <v>200.12</v>
      </c>
      <c r="F289" s="49">
        <f t="shared" ref="F289:F303" si="47">ROUND(E289*(1+$H$12),2)</f>
        <v>242.75</v>
      </c>
      <c r="G289" s="2">
        <f>ROUND(F289*C289,2)</f>
        <v>72315.23</v>
      </c>
      <c r="H289" s="4">
        <f t="shared" si="46"/>
        <v>4.1319653343455578E-3</v>
      </c>
      <c r="I289" s="69"/>
    </row>
    <row r="290" spans="1:9" x14ac:dyDescent="0.25">
      <c r="A290" s="6" t="s">
        <v>503</v>
      </c>
      <c r="B290" s="5" t="s">
        <v>423</v>
      </c>
      <c r="C290" s="7">
        <v>3276.62</v>
      </c>
      <c r="D290" s="75" t="s">
        <v>24</v>
      </c>
      <c r="E290" s="2">
        <v>3.43</v>
      </c>
      <c r="F290" s="49">
        <f t="shared" si="47"/>
        <v>4.16</v>
      </c>
      <c r="G290" s="2">
        <f>ROUND(F290*C290,2)</f>
        <v>13630.74</v>
      </c>
      <c r="H290" s="4">
        <f t="shared" si="46"/>
        <v>7.7883656266428754E-4</v>
      </c>
      <c r="I290" s="69"/>
    </row>
    <row r="291" spans="1:9" ht="36.4" x14ac:dyDescent="0.25">
      <c r="A291" s="6" t="s">
        <v>504</v>
      </c>
      <c r="B291" s="5" t="s">
        <v>425</v>
      </c>
      <c r="C291" s="7">
        <v>583.86</v>
      </c>
      <c r="D291" s="75" t="s">
        <v>24</v>
      </c>
      <c r="E291" s="2">
        <v>72.17</v>
      </c>
      <c r="F291" s="49">
        <f t="shared" si="47"/>
        <v>87.54</v>
      </c>
      <c r="G291" s="2">
        <f>ROUND(F291*C291,2)</f>
        <v>51111.1</v>
      </c>
      <c r="H291" s="4">
        <f t="shared" si="46"/>
        <v>2.9203985578178928E-3</v>
      </c>
      <c r="I291" s="69"/>
    </row>
    <row r="292" spans="1:9" x14ac:dyDescent="0.25">
      <c r="A292" s="6" t="s">
        <v>505</v>
      </c>
      <c r="B292" s="5" t="s">
        <v>477</v>
      </c>
      <c r="C292" s="7">
        <v>357.44</v>
      </c>
      <c r="D292" s="75" t="s">
        <v>135</v>
      </c>
      <c r="E292" s="2">
        <v>676.14</v>
      </c>
      <c r="F292" s="49">
        <f t="shared" si="47"/>
        <v>820.16</v>
      </c>
      <c r="G292" s="2">
        <f>ROUND(F292*C292,2)</f>
        <v>293157.99</v>
      </c>
      <c r="H292" s="4">
        <f t="shared" si="46"/>
        <v>1.6750533078113996E-2</v>
      </c>
      <c r="I292" s="69"/>
    </row>
    <row r="293" spans="1:9" x14ac:dyDescent="0.25">
      <c r="A293" s="6" t="s">
        <v>506</v>
      </c>
      <c r="B293" s="5" t="s">
        <v>479</v>
      </c>
      <c r="C293" s="7">
        <v>6538.35</v>
      </c>
      <c r="D293" s="75" t="s">
        <v>5</v>
      </c>
      <c r="E293" s="2">
        <v>14.67</v>
      </c>
      <c r="F293" s="49">
        <f t="shared" si="47"/>
        <v>17.79</v>
      </c>
      <c r="G293" s="2">
        <f>ROUND(F293*C293,2)</f>
        <v>116317.25</v>
      </c>
      <c r="H293" s="4">
        <f t="shared" si="46"/>
        <v>6.6461635368705299E-3</v>
      </c>
      <c r="I293" s="69"/>
    </row>
    <row r="294" spans="1:9" ht="36.4" x14ac:dyDescent="0.25">
      <c r="A294" s="6" t="s">
        <v>507</v>
      </c>
      <c r="B294" s="5" t="s">
        <v>481</v>
      </c>
      <c r="C294" s="7">
        <v>1367.26</v>
      </c>
      <c r="D294" s="75" t="s">
        <v>5</v>
      </c>
      <c r="E294" s="2">
        <v>23.4</v>
      </c>
      <c r="F294" s="49">
        <f t="shared" si="47"/>
        <v>28.38</v>
      </c>
      <c r="G294" s="2">
        <f>ROUND(F294*C294,2)</f>
        <v>38802.839999999997</v>
      </c>
      <c r="H294" s="4">
        <f t="shared" si="46"/>
        <v>2.2171261814994871E-3</v>
      </c>
      <c r="I294" s="69"/>
    </row>
    <row r="295" spans="1:9" ht="24.25" x14ac:dyDescent="0.25">
      <c r="A295" s="6" t="s">
        <v>508</v>
      </c>
      <c r="B295" s="5" t="s">
        <v>466</v>
      </c>
      <c r="C295" s="7">
        <v>68.52</v>
      </c>
      <c r="D295" s="75" t="s">
        <v>5</v>
      </c>
      <c r="E295" s="2">
        <v>59.15</v>
      </c>
      <c r="F295" s="49">
        <f t="shared" si="47"/>
        <v>71.75</v>
      </c>
      <c r="G295" s="2">
        <f>ROUND(F295*C295,2)</f>
        <v>4916.3100000000004</v>
      </c>
      <c r="H295" s="4">
        <f t="shared" si="46"/>
        <v>2.809093256413125E-4</v>
      </c>
      <c r="I295" s="69"/>
    </row>
    <row r="296" spans="1:9" ht="36.4" x14ac:dyDescent="0.25">
      <c r="A296" s="6" t="s">
        <v>509</v>
      </c>
      <c r="B296" s="5" t="s">
        <v>484</v>
      </c>
      <c r="C296" s="7">
        <v>1721.72</v>
      </c>
      <c r="D296" s="75" t="s">
        <v>3</v>
      </c>
      <c r="E296" s="2">
        <v>47.06</v>
      </c>
      <c r="F296" s="49">
        <f t="shared" si="47"/>
        <v>57.08</v>
      </c>
      <c r="G296" s="2">
        <f>ROUND(F296*C296,2)</f>
        <v>98275.78</v>
      </c>
      <c r="H296" s="4">
        <f t="shared" si="46"/>
        <v>5.6153056025096022E-3</v>
      </c>
      <c r="I296" s="69"/>
    </row>
    <row r="297" spans="1:9" ht="24.25" x14ac:dyDescent="0.25">
      <c r="A297" s="6" t="s">
        <v>510</v>
      </c>
      <c r="B297" s="5" t="s">
        <v>486</v>
      </c>
      <c r="C297" s="7">
        <v>1161.69</v>
      </c>
      <c r="D297" s="75" t="s">
        <v>3</v>
      </c>
      <c r="E297" s="2">
        <v>77.599999999999994</v>
      </c>
      <c r="F297" s="49">
        <f t="shared" si="47"/>
        <v>94.13</v>
      </c>
      <c r="G297" s="2">
        <f>ROUND(F297*C297,2)</f>
        <v>109349.88</v>
      </c>
      <c r="H297" s="4">
        <f t="shared" si="46"/>
        <v>6.2480602422870903E-3</v>
      </c>
      <c r="I297" s="69"/>
    </row>
    <row r="298" spans="1:9" ht="24.25" x14ac:dyDescent="0.25">
      <c r="A298" s="6" t="s">
        <v>511</v>
      </c>
      <c r="B298" s="5" t="s">
        <v>512</v>
      </c>
      <c r="C298" s="7">
        <v>143.88</v>
      </c>
      <c r="D298" s="75" t="s">
        <v>135</v>
      </c>
      <c r="E298" s="2">
        <v>1080.79</v>
      </c>
      <c r="F298" s="49">
        <f t="shared" si="47"/>
        <v>1311</v>
      </c>
      <c r="G298" s="2">
        <f>ROUND(F298*C298,2)</f>
        <v>188626.68</v>
      </c>
      <c r="H298" s="4">
        <f t="shared" si="46"/>
        <v>1.0777797469394656E-2</v>
      </c>
      <c r="I298" s="69"/>
    </row>
    <row r="299" spans="1:9" x14ac:dyDescent="0.25">
      <c r="A299" s="6" t="s">
        <v>513</v>
      </c>
      <c r="B299" s="5" t="s">
        <v>490</v>
      </c>
      <c r="C299" s="7">
        <v>5.07</v>
      </c>
      <c r="D299" s="75" t="s">
        <v>135</v>
      </c>
      <c r="E299" s="2">
        <v>676.14</v>
      </c>
      <c r="F299" s="49">
        <f t="shared" si="47"/>
        <v>820.16</v>
      </c>
      <c r="G299" s="2">
        <f>ROUND(F299*C299,2)</f>
        <v>4158.21</v>
      </c>
      <c r="H299" s="4">
        <f t="shared" si="46"/>
        <v>2.3759282205047322E-4</v>
      </c>
      <c r="I299" s="69"/>
    </row>
    <row r="300" spans="1:9" x14ac:dyDescent="0.25">
      <c r="A300" s="6" t="s">
        <v>514</v>
      </c>
      <c r="B300" s="5" t="s">
        <v>492</v>
      </c>
      <c r="C300" s="7">
        <v>3783</v>
      </c>
      <c r="D300" s="75" t="s">
        <v>5</v>
      </c>
      <c r="E300" s="2">
        <v>16.420000000000002</v>
      </c>
      <c r="F300" s="49">
        <f t="shared" si="47"/>
        <v>19.920000000000002</v>
      </c>
      <c r="G300" s="2">
        <f>ROUND(F300*C300,2)</f>
        <v>75357.36</v>
      </c>
      <c r="H300" s="4">
        <f t="shared" si="46"/>
        <v>4.305787303833488E-3</v>
      </c>
      <c r="I300" s="69"/>
    </row>
    <row r="301" spans="1:9" ht="24.25" x14ac:dyDescent="0.25">
      <c r="A301" s="6" t="s">
        <v>515</v>
      </c>
      <c r="B301" s="5" t="s">
        <v>494</v>
      </c>
      <c r="C301" s="7">
        <v>1039.5899999999999</v>
      </c>
      <c r="D301" s="75" t="s">
        <v>3</v>
      </c>
      <c r="E301" s="2">
        <v>13.132499999999999</v>
      </c>
      <c r="F301" s="49">
        <f t="shared" si="47"/>
        <v>15.93</v>
      </c>
      <c r="G301" s="2">
        <f>ROUND(F301*C301,2)</f>
        <v>16560.669999999998</v>
      </c>
      <c r="H301" s="4">
        <f t="shared" si="46"/>
        <v>9.4624762105487929E-4</v>
      </c>
      <c r="I301" s="69"/>
    </row>
    <row r="302" spans="1:9" ht="24.25" x14ac:dyDescent="0.25">
      <c r="A302" s="6" t="s">
        <v>516</v>
      </c>
      <c r="B302" s="5" t="s">
        <v>496</v>
      </c>
      <c r="C302" s="7">
        <v>1039.5899999999999</v>
      </c>
      <c r="D302" s="75" t="s">
        <v>3</v>
      </c>
      <c r="E302" s="2">
        <v>19.75</v>
      </c>
      <c r="F302" s="49">
        <f>ROUND(E302*(1+$H$12),2)</f>
        <v>23.96</v>
      </c>
      <c r="G302" s="2">
        <f>ROUND(F302*C302,2)</f>
        <v>24908.58</v>
      </c>
      <c r="H302" s="4">
        <f t="shared" si="46"/>
        <v>1.4232325484932161E-3</v>
      </c>
      <c r="I302" s="69"/>
    </row>
    <row r="303" spans="1:9" ht="24.25" x14ac:dyDescent="0.25">
      <c r="A303" s="6" t="s">
        <v>517</v>
      </c>
      <c r="B303" s="5" t="s">
        <v>334</v>
      </c>
      <c r="C303" s="7">
        <f>ROUND((C289)*30,2)</f>
        <v>8937</v>
      </c>
      <c r="D303" s="75" t="s">
        <v>335</v>
      </c>
      <c r="E303" s="2">
        <v>2.5</v>
      </c>
      <c r="F303" s="49">
        <f t="shared" si="47"/>
        <v>3.03</v>
      </c>
      <c r="G303" s="2">
        <f>ROUND(F303*C303,2)</f>
        <v>27079.11</v>
      </c>
      <c r="H303" s="4">
        <f t="shared" si="46"/>
        <v>1.5472528235743722E-3</v>
      </c>
      <c r="I303" s="69"/>
    </row>
    <row r="304" spans="1:9" ht="11.95" customHeight="1" x14ac:dyDescent="0.25">
      <c r="A304" s="51" t="s">
        <v>518</v>
      </c>
      <c r="B304" s="96" t="s">
        <v>519</v>
      </c>
      <c r="C304" s="97"/>
      <c r="D304" s="97"/>
      <c r="E304" s="97"/>
      <c r="F304" s="97"/>
      <c r="G304" s="97"/>
      <c r="H304" s="98"/>
      <c r="I304" s="69"/>
    </row>
    <row r="305" spans="1:9" ht="24.25" x14ac:dyDescent="0.25">
      <c r="A305" s="6" t="s">
        <v>520</v>
      </c>
      <c r="B305" s="160" t="s">
        <v>376</v>
      </c>
      <c r="C305" s="7">
        <v>10825.55</v>
      </c>
      <c r="D305" s="75" t="s">
        <v>24</v>
      </c>
      <c r="E305" s="2">
        <v>1.26</v>
      </c>
      <c r="F305" s="3">
        <f t="shared" ref="F305:F315" si="48">ROUND(E305*(1+$H$12),2)</f>
        <v>1.53</v>
      </c>
      <c r="G305" s="2">
        <f>ROUND(F305*C305,2)</f>
        <v>16563.09</v>
      </c>
      <c r="H305" s="4">
        <f t="shared" ref="H305:H315" si="49">G305/$G$428</f>
        <v>9.4638589560795932E-4</v>
      </c>
      <c r="I305" s="69"/>
    </row>
    <row r="306" spans="1:9" ht="36.4" x14ac:dyDescent="0.25">
      <c r="A306" s="6" t="s">
        <v>521</v>
      </c>
      <c r="B306" s="5" t="s">
        <v>502</v>
      </c>
      <c r="C306" s="7">
        <v>1299.04</v>
      </c>
      <c r="D306" s="75" t="s">
        <v>135</v>
      </c>
      <c r="E306" s="2">
        <v>200.12</v>
      </c>
      <c r="F306" s="3">
        <f t="shared" si="48"/>
        <v>242.75</v>
      </c>
      <c r="G306" s="2">
        <f>ROUND(F306*C306,2)</f>
        <v>315341.96000000002</v>
      </c>
      <c r="H306" s="4">
        <f t="shared" si="49"/>
        <v>1.8018086192695282E-2</v>
      </c>
      <c r="I306" s="69"/>
    </row>
    <row r="307" spans="1:9" x14ac:dyDescent="0.25">
      <c r="A307" s="6" t="s">
        <v>522</v>
      </c>
      <c r="B307" s="5" t="s">
        <v>423</v>
      </c>
      <c r="C307" s="7">
        <v>11908.1</v>
      </c>
      <c r="D307" s="75" t="s">
        <v>24</v>
      </c>
      <c r="E307" s="2">
        <v>3.43</v>
      </c>
      <c r="F307" s="3">
        <f t="shared" si="48"/>
        <v>4.16</v>
      </c>
      <c r="G307" s="2">
        <f>ROUND(F307*C307,2)</f>
        <v>49537.7</v>
      </c>
      <c r="H307" s="4">
        <f t="shared" si="49"/>
        <v>2.8304972430179634E-3</v>
      </c>
      <c r="I307" s="69"/>
    </row>
    <row r="308" spans="1:9" ht="36.4" x14ac:dyDescent="0.25">
      <c r="A308" s="6" t="s">
        <v>523</v>
      </c>
      <c r="B308" s="5" t="s">
        <v>425</v>
      </c>
      <c r="C308" s="7">
        <v>487.12</v>
      </c>
      <c r="D308" s="75" t="s">
        <v>24</v>
      </c>
      <c r="E308" s="2">
        <v>72.17</v>
      </c>
      <c r="F308" s="3">
        <f t="shared" si="48"/>
        <v>87.54</v>
      </c>
      <c r="G308" s="2">
        <f>ROUND(F308*C308,2)</f>
        <v>42642.48</v>
      </c>
      <c r="H308" s="4">
        <f t="shared" si="49"/>
        <v>2.4365164728166358E-3</v>
      </c>
      <c r="I308" s="69"/>
    </row>
    <row r="309" spans="1:9" x14ac:dyDescent="0.25">
      <c r="A309" s="6" t="s">
        <v>524</v>
      </c>
      <c r="B309" s="5" t="s">
        <v>477</v>
      </c>
      <c r="C309" s="7">
        <v>1299.04</v>
      </c>
      <c r="D309" s="75" t="s">
        <v>135</v>
      </c>
      <c r="E309" s="2">
        <v>676.14</v>
      </c>
      <c r="F309" s="3">
        <f t="shared" si="48"/>
        <v>820.16</v>
      </c>
      <c r="G309" s="2">
        <f>ROUND(F309*C309,2)</f>
        <v>1065420.6499999999</v>
      </c>
      <c r="H309" s="4">
        <f t="shared" si="49"/>
        <v>6.0876266206937472E-2</v>
      </c>
      <c r="I309" s="69"/>
    </row>
    <row r="310" spans="1:9" x14ac:dyDescent="0.25">
      <c r="A310" s="6" t="s">
        <v>525</v>
      </c>
      <c r="B310" s="5" t="s">
        <v>479</v>
      </c>
      <c r="C310" s="7">
        <v>26251.99</v>
      </c>
      <c r="D310" s="75" t="s">
        <v>5</v>
      </c>
      <c r="E310" s="2">
        <v>14.67</v>
      </c>
      <c r="F310" s="3">
        <f t="shared" si="48"/>
        <v>17.79</v>
      </c>
      <c r="G310" s="2">
        <f>ROUND(F310*C310,2)</f>
        <v>467022.9</v>
      </c>
      <c r="H310" s="4">
        <f t="shared" si="49"/>
        <v>2.6684868915517964E-2</v>
      </c>
      <c r="I310" s="69"/>
    </row>
    <row r="311" spans="1:9" ht="36.4" x14ac:dyDescent="0.25">
      <c r="A311" s="6" t="s">
        <v>526</v>
      </c>
      <c r="B311" s="5" t="s">
        <v>481</v>
      </c>
      <c r="C311" s="7">
        <v>9093.4500000000007</v>
      </c>
      <c r="D311" s="75" t="s">
        <v>5</v>
      </c>
      <c r="E311" s="2">
        <v>23.4</v>
      </c>
      <c r="F311" s="3">
        <f t="shared" si="48"/>
        <v>28.38</v>
      </c>
      <c r="G311" s="2">
        <f>ROUND(F311*C311,2)</f>
        <v>258072.11</v>
      </c>
      <c r="H311" s="4">
        <f t="shared" si="49"/>
        <v>1.4745787468025941E-2</v>
      </c>
      <c r="I311" s="69"/>
    </row>
    <row r="312" spans="1:9" ht="24.25" x14ac:dyDescent="0.25">
      <c r="A312" s="6" t="s">
        <v>527</v>
      </c>
      <c r="B312" s="5" t="s">
        <v>466</v>
      </c>
      <c r="C312" s="7">
        <v>487.12</v>
      </c>
      <c r="D312" s="75" t="s">
        <v>5</v>
      </c>
      <c r="E312" s="2">
        <v>59.15</v>
      </c>
      <c r="F312" s="3">
        <f t="shared" si="48"/>
        <v>71.75</v>
      </c>
      <c r="G312" s="2">
        <f>ROUND(F312*C312,2)</f>
        <v>34950.86</v>
      </c>
      <c r="H312" s="4">
        <f t="shared" si="49"/>
        <v>1.9970308042381222E-3</v>
      </c>
      <c r="I312" s="69"/>
    </row>
    <row r="313" spans="1:9" ht="24.25" x14ac:dyDescent="0.25">
      <c r="A313" s="6" t="s">
        <v>528</v>
      </c>
      <c r="B313" s="5" t="s">
        <v>486</v>
      </c>
      <c r="C313" s="7">
        <v>833.58</v>
      </c>
      <c r="D313" s="75" t="s">
        <v>3</v>
      </c>
      <c r="E313" s="2">
        <v>77.599999999999994</v>
      </c>
      <c r="F313" s="3">
        <f t="shared" si="48"/>
        <v>94.13</v>
      </c>
      <c r="G313" s="2">
        <f>ROUND(F313*C313,2)</f>
        <v>78464.89</v>
      </c>
      <c r="H313" s="4">
        <f t="shared" si="49"/>
        <v>4.4833461145492781E-3</v>
      </c>
      <c r="I313" s="69"/>
    </row>
    <row r="314" spans="1:9" ht="36.4" x14ac:dyDescent="0.25">
      <c r="A314" s="6" t="s">
        <v>529</v>
      </c>
      <c r="B314" s="5" t="s">
        <v>530</v>
      </c>
      <c r="C314" s="7">
        <v>7318.06</v>
      </c>
      <c r="D314" s="75" t="s">
        <v>3</v>
      </c>
      <c r="E314" s="2">
        <v>43.67</v>
      </c>
      <c r="F314" s="3">
        <f t="shared" si="48"/>
        <v>52.97</v>
      </c>
      <c r="G314" s="2">
        <f>ROUND(F314*C314,2)</f>
        <v>387637.64</v>
      </c>
      <c r="H314" s="4">
        <f t="shared" si="49"/>
        <v>2.2148934474349635E-2</v>
      </c>
      <c r="I314" s="69"/>
    </row>
    <row r="315" spans="1:9" ht="24.25" x14ac:dyDescent="0.25">
      <c r="A315" s="6" t="s">
        <v>531</v>
      </c>
      <c r="B315" s="5" t="s">
        <v>334</v>
      </c>
      <c r="C315" s="7">
        <f>ROUND((C306)*30,2)</f>
        <v>38971.199999999997</v>
      </c>
      <c r="D315" s="75" t="s">
        <v>335</v>
      </c>
      <c r="E315" s="2">
        <v>2.5</v>
      </c>
      <c r="F315" s="3">
        <f t="shared" si="48"/>
        <v>3.03</v>
      </c>
      <c r="G315" s="2">
        <f>ROUND(F315*C315,2)</f>
        <v>118082.74</v>
      </c>
      <c r="H315" s="4">
        <f t="shared" si="49"/>
        <v>6.7470405371667852E-3</v>
      </c>
      <c r="I315" s="69"/>
    </row>
    <row r="316" spans="1:9" ht="11.95" customHeight="1" x14ac:dyDescent="0.25">
      <c r="A316" s="51" t="s">
        <v>532</v>
      </c>
      <c r="B316" s="89" t="s">
        <v>533</v>
      </c>
      <c r="C316" s="94"/>
      <c r="D316" s="94"/>
      <c r="E316" s="94"/>
      <c r="F316" s="94"/>
      <c r="G316" s="94"/>
      <c r="H316" s="95"/>
      <c r="I316" s="69"/>
    </row>
    <row r="317" spans="1:9" ht="24.25" x14ac:dyDescent="0.25">
      <c r="A317" s="6" t="s">
        <v>534</v>
      </c>
      <c r="B317" s="160" t="s">
        <v>376</v>
      </c>
      <c r="C317" s="7">
        <v>879.32</v>
      </c>
      <c r="D317" s="75" t="s">
        <v>24</v>
      </c>
      <c r="E317" s="2">
        <v>1.26</v>
      </c>
      <c r="F317" s="49">
        <f t="shared" ref="F317:F324" si="50">ROUND(E317*(1+$H$12),2)</f>
        <v>1.53</v>
      </c>
      <c r="G317" s="2">
        <f>ROUND(F317*C317,2)</f>
        <v>1345.36</v>
      </c>
      <c r="H317" s="4">
        <f t="shared" ref="H317:H324" si="51">G317/$G$428</f>
        <v>7.6871509393182315E-5</v>
      </c>
      <c r="I317" s="69"/>
    </row>
    <row r="318" spans="1:9" ht="36.4" x14ac:dyDescent="0.25">
      <c r="A318" s="6" t="s">
        <v>535</v>
      </c>
      <c r="B318" s="5" t="s">
        <v>502</v>
      </c>
      <c r="C318" s="7">
        <v>105.53</v>
      </c>
      <c r="D318" s="75" t="s">
        <v>135</v>
      </c>
      <c r="E318" s="2">
        <v>200.12</v>
      </c>
      <c r="F318" s="49">
        <f t="shared" si="50"/>
        <v>242.75</v>
      </c>
      <c r="G318" s="2">
        <f>ROUND(F318*C318,2)</f>
        <v>25617.41</v>
      </c>
      <c r="H318" s="4">
        <f t="shared" si="51"/>
        <v>1.4637338507492437E-3</v>
      </c>
      <c r="I318" s="69"/>
    </row>
    <row r="319" spans="1:9" x14ac:dyDescent="0.25">
      <c r="A319" s="6" t="s">
        <v>536</v>
      </c>
      <c r="B319" s="5" t="s">
        <v>423</v>
      </c>
      <c r="C319" s="7">
        <v>967.25</v>
      </c>
      <c r="D319" s="75" t="s">
        <v>24</v>
      </c>
      <c r="E319" s="2">
        <v>3.43</v>
      </c>
      <c r="F319" s="49">
        <f t="shared" si="50"/>
        <v>4.16</v>
      </c>
      <c r="G319" s="2">
        <f>ROUND(F319*C319,2)</f>
        <v>4023.76</v>
      </c>
      <c r="H319" s="4">
        <f t="shared" si="51"/>
        <v>2.2991058500023139E-4</v>
      </c>
      <c r="I319" s="69"/>
    </row>
    <row r="320" spans="1:9" ht="36.4" x14ac:dyDescent="0.25">
      <c r="A320" s="6" t="s">
        <v>537</v>
      </c>
      <c r="B320" s="5" t="s">
        <v>425</v>
      </c>
      <c r="C320" s="7">
        <v>116.07</v>
      </c>
      <c r="D320" s="75" t="s">
        <v>24</v>
      </c>
      <c r="E320" s="2">
        <v>72.17</v>
      </c>
      <c r="F320" s="49">
        <f t="shared" si="50"/>
        <v>87.54</v>
      </c>
      <c r="G320" s="2">
        <f>ROUND(F320*C320,2)</f>
        <v>10160.77</v>
      </c>
      <c r="H320" s="4">
        <f t="shared" si="51"/>
        <v>5.8056856640376195E-4</v>
      </c>
      <c r="I320" s="69"/>
    </row>
    <row r="321" spans="1:9" x14ac:dyDescent="0.25">
      <c r="A321" s="6" t="s">
        <v>538</v>
      </c>
      <c r="B321" s="5" t="s">
        <v>477</v>
      </c>
      <c r="C321" s="7">
        <v>105.53</v>
      </c>
      <c r="D321" s="75" t="s">
        <v>135</v>
      </c>
      <c r="E321" s="2">
        <v>676.14</v>
      </c>
      <c r="F321" s="49">
        <f t="shared" si="50"/>
        <v>820.16</v>
      </c>
      <c r="G321" s="2">
        <f>ROUND(F321*C321,2)</f>
        <v>86551.48</v>
      </c>
      <c r="H321" s="4">
        <f t="shared" si="51"/>
        <v>4.9453996757847941E-3</v>
      </c>
      <c r="I321" s="69"/>
    </row>
    <row r="322" spans="1:9" x14ac:dyDescent="0.25">
      <c r="A322" s="6" t="s">
        <v>539</v>
      </c>
      <c r="B322" s="5" t="s">
        <v>479</v>
      </c>
      <c r="C322" s="7">
        <v>2132.35</v>
      </c>
      <c r="D322" s="75" t="s">
        <v>5</v>
      </c>
      <c r="E322" s="2">
        <v>14.67</v>
      </c>
      <c r="F322" s="49">
        <f t="shared" si="50"/>
        <v>17.79</v>
      </c>
      <c r="G322" s="2">
        <f>ROUND(F322*C322,2)</f>
        <v>37934.51</v>
      </c>
      <c r="H322" s="4">
        <f t="shared" si="51"/>
        <v>2.1675113291541063E-3</v>
      </c>
      <c r="I322" s="69"/>
    </row>
    <row r="323" spans="1:9" ht="24.25" customHeight="1" x14ac:dyDescent="0.25">
      <c r="A323" s="6" t="s">
        <v>540</v>
      </c>
      <c r="B323" s="5" t="s">
        <v>541</v>
      </c>
      <c r="C323" s="7">
        <v>638.38</v>
      </c>
      <c r="D323" s="75" t="s">
        <v>3</v>
      </c>
      <c r="E323" s="2">
        <v>43.67</v>
      </c>
      <c r="F323" s="49">
        <f t="shared" si="50"/>
        <v>52.97</v>
      </c>
      <c r="G323" s="2">
        <f>ROUND(F323*C323,2)</f>
        <v>33814.99</v>
      </c>
      <c r="H323" s="4">
        <f t="shared" si="51"/>
        <v>1.9321291858055583E-3</v>
      </c>
      <c r="I323" s="69"/>
    </row>
    <row r="324" spans="1:9" ht="24.25" x14ac:dyDescent="0.25">
      <c r="A324" s="6" t="s">
        <v>542</v>
      </c>
      <c r="B324" s="5" t="s">
        <v>334</v>
      </c>
      <c r="C324" s="7">
        <f>ROUND((C318)*30,2)</f>
        <v>3165.9</v>
      </c>
      <c r="D324" s="75" t="s">
        <v>335</v>
      </c>
      <c r="E324" s="2">
        <v>2.5</v>
      </c>
      <c r="F324" s="49">
        <f t="shared" si="50"/>
        <v>3.03</v>
      </c>
      <c r="G324" s="2">
        <f>ROUND(F324*C324,2)</f>
        <v>9592.68</v>
      </c>
      <c r="H324" s="4">
        <f t="shared" si="51"/>
        <v>5.4810890075949353E-4</v>
      </c>
      <c r="I324" s="69"/>
    </row>
    <row r="325" spans="1:9" x14ac:dyDescent="0.25">
      <c r="A325" s="51" t="s">
        <v>543</v>
      </c>
      <c r="B325" s="99" t="s">
        <v>544</v>
      </c>
      <c r="C325" s="100"/>
      <c r="D325" s="100"/>
      <c r="E325" s="100"/>
      <c r="F325" s="100"/>
      <c r="G325" s="100"/>
      <c r="H325" s="101"/>
      <c r="I325" s="69"/>
    </row>
    <row r="326" spans="1:9" ht="24.25" x14ac:dyDescent="0.25">
      <c r="A326" s="6" t="s">
        <v>545</v>
      </c>
      <c r="B326" s="106" t="s">
        <v>10</v>
      </c>
      <c r="C326" s="108">
        <v>11598.45</v>
      </c>
      <c r="D326" s="107" t="s">
        <v>24</v>
      </c>
      <c r="E326" s="166">
        <v>166.19</v>
      </c>
      <c r="F326" s="49">
        <f>ROUND(E326*(1+$H$12),2)</f>
        <v>201.59</v>
      </c>
      <c r="G326" s="2">
        <f>ROUND(F326*C326,2)</f>
        <v>2338131.54</v>
      </c>
      <c r="H326" s="4">
        <f>G326/$G$428</f>
        <v>0.13359673294850882</v>
      </c>
      <c r="I326" s="69"/>
    </row>
    <row r="327" spans="1:9" x14ac:dyDescent="0.25">
      <c r="A327" s="6" t="s">
        <v>546</v>
      </c>
      <c r="B327" s="106" t="s">
        <v>547</v>
      </c>
      <c r="C327" s="108">
        <v>63.66</v>
      </c>
      <c r="D327" s="107" t="s">
        <v>24</v>
      </c>
      <c r="E327" s="2">
        <v>87.3</v>
      </c>
      <c r="F327" s="49">
        <f>ROUND(E327*(1+$H$12),2)</f>
        <v>105.89</v>
      </c>
      <c r="G327" s="2">
        <f>ROUND(F327*C327,2)</f>
        <v>6740.96</v>
      </c>
      <c r="H327" s="4">
        <f>G327/$G$428</f>
        <v>3.8516662451616393E-4</v>
      </c>
      <c r="I327" s="69"/>
    </row>
    <row r="328" spans="1:9" x14ac:dyDescent="0.25">
      <c r="A328" s="6" t="s">
        <v>548</v>
      </c>
      <c r="B328" s="106" t="s">
        <v>549</v>
      </c>
      <c r="C328" s="108">
        <v>62.76</v>
      </c>
      <c r="D328" s="107" t="s">
        <v>24</v>
      </c>
      <c r="E328" s="2">
        <v>87.3</v>
      </c>
      <c r="F328" s="49">
        <f>ROUND(E328*(1+$H$12),2)</f>
        <v>105.89</v>
      </c>
      <c r="G328" s="2">
        <f>ROUND(F328*C328,2)</f>
        <v>6645.66</v>
      </c>
      <c r="H328" s="4">
        <f>G328/$G$428</f>
        <v>3.7972134976058152E-4</v>
      </c>
      <c r="I328" s="69"/>
    </row>
    <row r="329" spans="1:9" ht="36.4" x14ac:dyDescent="0.25">
      <c r="A329" s="6" t="s">
        <v>550</v>
      </c>
      <c r="B329" s="106" t="s">
        <v>551</v>
      </c>
      <c r="C329" s="108">
        <f>SUM(C326:C328)</f>
        <v>11724.87</v>
      </c>
      <c r="D329" s="107" t="s">
        <v>24</v>
      </c>
      <c r="E329" s="2">
        <v>84.740000000000009</v>
      </c>
      <c r="F329" s="49">
        <f>ROUND(E329*(1+$H$12),2)</f>
        <v>102.79</v>
      </c>
      <c r="G329" s="2">
        <f>ROUND(F329*C329,2)</f>
        <v>1205199.3899999999</v>
      </c>
      <c r="H329" s="4">
        <f>G329/$G$428</f>
        <v>6.8862978109236625E-2</v>
      </c>
      <c r="I329" s="69"/>
    </row>
    <row r="330" spans="1:9" x14ac:dyDescent="0.25">
      <c r="A330" s="51" t="s">
        <v>552</v>
      </c>
      <c r="B330" s="99" t="s">
        <v>553</v>
      </c>
      <c r="C330" s="100"/>
      <c r="D330" s="100"/>
      <c r="E330" s="100"/>
      <c r="F330" s="100"/>
      <c r="G330" s="100"/>
      <c r="H330" s="101"/>
      <c r="I330" s="69"/>
    </row>
    <row r="331" spans="1:9" ht="24.25" x14ac:dyDescent="0.25">
      <c r="A331" s="6" t="s">
        <v>554</v>
      </c>
      <c r="B331" s="106" t="s">
        <v>555</v>
      </c>
      <c r="C331" s="108">
        <f>ROUND(0.9*C337,2)</f>
        <v>495.37</v>
      </c>
      <c r="D331" s="107" t="s">
        <v>24</v>
      </c>
      <c r="E331" s="2">
        <v>1097.25</v>
      </c>
      <c r="F331" s="49">
        <f>ROUND(E331*(1+$H$12),2)</f>
        <v>1330.96</v>
      </c>
      <c r="G331" s="2">
        <f>ROUND(F331*C331,2)</f>
        <v>659317.66</v>
      </c>
      <c r="H331" s="4">
        <f t="shared" ref="H331:H343" si="52">G331/$G$428</f>
        <v>3.7672254038904819E-2</v>
      </c>
      <c r="I331" s="69"/>
    </row>
    <row r="332" spans="1:9" x14ac:dyDescent="0.25">
      <c r="A332" s="6" t="s">
        <v>556</v>
      </c>
      <c r="B332" s="106" t="s">
        <v>557</v>
      </c>
      <c r="C332" s="108">
        <f>ROUND(1.203*C337,2)</f>
        <v>662.14</v>
      </c>
      <c r="D332" s="107" t="s">
        <v>3</v>
      </c>
      <c r="E332" s="2">
        <v>57.49</v>
      </c>
      <c r="F332" s="49">
        <f t="shared" ref="F332:F343" si="53">ROUND(E332*(1+$H$12),2)</f>
        <v>69.739999999999995</v>
      </c>
      <c r="G332" s="2">
        <f>ROUND(F332*C332,2)</f>
        <v>46177.64</v>
      </c>
      <c r="H332" s="4">
        <f t="shared" si="52"/>
        <v>2.6385093112735562E-3</v>
      </c>
      <c r="I332" s="69"/>
    </row>
    <row r="333" spans="1:9" x14ac:dyDescent="0.25">
      <c r="A333" s="6" t="s">
        <v>558</v>
      </c>
      <c r="B333" s="106" t="s">
        <v>559</v>
      </c>
      <c r="C333" s="108">
        <f>ROUND(1.558*C337,2)</f>
        <v>857.54</v>
      </c>
      <c r="D333" s="107" t="s">
        <v>3</v>
      </c>
      <c r="E333" s="2">
        <v>76.13</v>
      </c>
      <c r="F333" s="49">
        <f t="shared" si="53"/>
        <v>92.35</v>
      </c>
      <c r="G333" s="2">
        <f>ROUND(F333*C333,2)</f>
        <v>79193.820000000007</v>
      </c>
      <c r="H333" s="4">
        <f t="shared" si="52"/>
        <v>4.5249958955313006E-3</v>
      </c>
      <c r="I333" s="69"/>
    </row>
    <row r="334" spans="1:9" x14ac:dyDescent="0.25">
      <c r="A334" s="6" t="s">
        <v>560</v>
      </c>
      <c r="B334" s="106" t="s">
        <v>561</v>
      </c>
      <c r="C334" s="108">
        <f>ROUND(0.266*C337,2)</f>
        <v>146.41</v>
      </c>
      <c r="D334" s="107" t="s">
        <v>3</v>
      </c>
      <c r="E334" s="2">
        <v>76.13</v>
      </c>
      <c r="F334" s="49">
        <f t="shared" si="53"/>
        <v>92.35</v>
      </c>
      <c r="G334" s="2">
        <f>ROUND(F334*C334,2)</f>
        <v>13520.96</v>
      </c>
      <c r="H334" s="4">
        <f t="shared" si="52"/>
        <v>7.7256392612002906E-4</v>
      </c>
      <c r="I334" s="69"/>
    </row>
    <row r="335" spans="1:9" ht="48.5" x14ac:dyDescent="0.25">
      <c r="A335" s="6" t="s">
        <v>562</v>
      </c>
      <c r="B335" s="106" t="s">
        <v>563</v>
      </c>
      <c r="C335" s="108">
        <f>ROUND(605*7,0)</f>
        <v>4235</v>
      </c>
      <c r="D335" s="107" t="s">
        <v>2</v>
      </c>
      <c r="E335" s="2">
        <v>6.48</v>
      </c>
      <c r="F335" s="49">
        <f t="shared" si="53"/>
        <v>7.86</v>
      </c>
      <c r="G335" s="2">
        <f>ROUND(F335*C335,2)</f>
        <v>33287.1</v>
      </c>
      <c r="H335" s="4">
        <f t="shared" si="52"/>
        <v>1.9019664776132774E-3</v>
      </c>
      <c r="I335" s="69"/>
    </row>
    <row r="336" spans="1:9" ht="48.5" x14ac:dyDescent="0.25">
      <c r="A336" s="6" t="s">
        <v>564</v>
      </c>
      <c r="B336" s="106" t="s">
        <v>565</v>
      </c>
      <c r="C336" s="108">
        <f>ROUND(1026*7,0)</f>
        <v>7182</v>
      </c>
      <c r="D336" s="107" t="s">
        <v>2</v>
      </c>
      <c r="E336" s="2">
        <v>17.670000000000002</v>
      </c>
      <c r="F336" s="49">
        <f t="shared" si="53"/>
        <v>21.43</v>
      </c>
      <c r="G336" s="2">
        <f>ROUND(F336*C336,2)</f>
        <v>153910.26</v>
      </c>
      <c r="H336" s="4">
        <f t="shared" si="52"/>
        <v>8.7941621553317573E-3</v>
      </c>
      <c r="I336" s="69"/>
    </row>
    <row r="337" spans="1:9" x14ac:dyDescent="0.25">
      <c r="A337" s="6" t="s">
        <v>566</v>
      </c>
      <c r="B337" s="106" t="s">
        <v>567</v>
      </c>
      <c r="C337" s="108">
        <v>550.41</v>
      </c>
      <c r="D337" s="107" t="s">
        <v>24</v>
      </c>
      <c r="E337" s="2">
        <v>212.42000000000002</v>
      </c>
      <c r="F337" s="49">
        <f t="shared" si="53"/>
        <v>257.67</v>
      </c>
      <c r="G337" s="2">
        <f>ROUND(F337*C337,2)</f>
        <v>141824.14000000001</v>
      </c>
      <c r="H337" s="4">
        <f t="shared" si="52"/>
        <v>8.1035824687741599E-3</v>
      </c>
      <c r="I337" s="69"/>
    </row>
    <row r="338" spans="1:9" ht="24.25" x14ac:dyDescent="0.25">
      <c r="A338" s="6" t="s">
        <v>568</v>
      </c>
      <c r="B338" s="106" t="s">
        <v>330</v>
      </c>
      <c r="C338" s="108">
        <f>315+27*3</f>
        <v>396</v>
      </c>
      <c r="D338" s="107" t="s">
        <v>3</v>
      </c>
      <c r="E338" s="2">
        <v>305.13414999999998</v>
      </c>
      <c r="F338" s="49">
        <f t="shared" si="53"/>
        <v>370.13</v>
      </c>
      <c r="G338" s="2">
        <f>ROUND(F338*C338,2)</f>
        <v>146571.48000000001</v>
      </c>
      <c r="H338" s="4">
        <f t="shared" si="52"/>
        <v>8.3748371451452652E-3</v>
      </c>
      <c r="I338" s="69"/>
    </row>
    <row r="339" spans="1:9" ht="24.25" x14ac:dyDescent="0.25">
      <c r="A339" s="6" t="s">
        <v>569</v>
      </c>
      <c r="B339" s="106" t="s">
        <v>570</v>
      </c>
      <c r="C339" s="108">
        <v>287.27999999999997</v>
      </c>
      <c r="D339" s="107" t="s">
        <v>24</v>
      </c>
      <c r="E339" s="2">
        <v>139.22999999999999</v>
      </c>
      <c r="F339" s="49">
        <f t="shared" si="53"/>
        <v>168.89</v>
      </c>
      <c r="G339" s="2">
        <f>ROUND(F339*C339,2)</f>
        <v>48518.720000000001</v>
      </c>
      <c r="H339" s="4">
        <f t="shared" si="52"/>
        <v>2.7722745140521367E-3</v>
      </c>
      <c r="I339" s="69"/>
    </row>
    <row r="340" spans="1:9" ht="60.6" x14ac:dyDescent="0.25">
      <c r="A340" s="6" t="s">
        <v>571</v>
      </c>
      <c r="B340" s="106" t="s">
        <v>311</v>
      </c>
      <c r="C340" s="108">
        <v>1265.67</v>
      </c>
      <c r="D340" s="107" t="s">
        <v>5</v>
      </c>
      <c r="E340" s="2">
        <v>15.64</v>
      </c>
      <c r="F340" s="49">
        <f t="shared" si="53"/>
        <v>18.97</v>
      </c>
      <c r="G340" s="2">
        <f>ROUND(F340*C340,2)</f>
        <v>24009.759999999998</v>
      </c>
      <c r="H340" s="4">
        <f t="shared" si="52"/>
        <v>1.371875551055519E-3</v>
      </c>
      <c r="I340" s="69"/>
    </row>
    <row r="341" spans="1:9" ht="60.6" x14ac:dyDescent="0.25">
      <c r="A341" s="6" t="s">
        <v>572</v>
      </c>
      <c r="B341" s="106" t="s">
        <v>573</v>
      </c>
      <c r="C341" s="108">
        <v>2145.64</v>
      </c>
      <c r="D341" s="107" t="s">
        <v>5</v>
      </c>
      <c r="E341" s="2">
        <v>10.64</v>
      </c>
      <c r="F341" s="49">
        <f t="shared" si="53"/>
        <v>12.91</v>
      </c>
      <c r="G341" s="2">
        <f>ROUND(F341*C341,2)</f>
        <v>27700.21</v>
      </c>
      <c r="H341" s="4">
        <f t="shared" si="52"/>
        <v>1.5827413875900299E-3</v>
      </c>
      <c r="I341" s="69"/>
    </row>
    <row r="342" spans="1:9" ht="36.4" x14ac:dyDescent="0.25">
      <c r="A342" s="6" t="s">
        <v>574</v>
      </c>
      <c r="B342" s="106" t="s">
        <v>427</v>
      </c>
      <c r="C342" s="108">
        <v>44.87</v>
      </c>
      <c r="D342" s="107" t="s">
        <v>135</v>
      </c>
      <c r="E342" s="2">
        <v>660.07</v>
      </c>
      <c r="F342" s="49">
        <f t="shared" si="53"/>
        <v>800.66</v>
      </c>
      <c r="G342" s="2">
        <f>ROUND(F342*C342,2)</f>
        <v>35925.61</v>
      </c>
      <c r="H342" s="4">
        <f t="shared" si="52"/>
        <v>2.0527263086243122E-3</v>
      </c>
      <c r="I342" s="69"/>
    </row>
    <row r="343" spans="1:9" x14ac:dyDescent="0.25">
      <c r="A343" s="6" t="s">
        <v>575</v>
      </c>
      <c r="B343" s="106" t="s">
        <v>576</v>
      </c>
      <c r="C343" s="108">
        <v>399.42</v>
      </c>
      <c r="D343" s="107" t="s">
        <v>24</v>
      </c>
      <c r="E343" s="2">
        <v>27.87</v>
      </c>
      <c r="F343" s="49">
        <f t="shared" si="53"/>
        <v>33.81</v>
      </c>
      <c r="G343" s="2">
        <f>ROUND(F343*C343,2)</f>
        <v>13504.39</v>
      </c>
      <c r="H343" s="4">
        <f t="shared" si="52"/>
        <v>7.7161714539914763E-4</v>
      </c>
      <c r="I343" s="69"/>
    </row>
    <row r="344" spans="1:9" x14ac:dyDescent="0.25">
      <c r="A344" s="51" t="s">
        <v>577</v>
      </c>
      <c r="B344" s="99" t="s">
        <v>578</v>
      </c>
      <c r="C344" s="100"/>
      <c r="D344" s="100"/>
      <c r="E344" s="100"/>
      <c r="F344" s="100"/>
      <c r="G344" s="100"/>
      <c r="H344" s="101"/>
      <c r="I344" s="69"/>
    </row>
    <row r="345" spans="1:9" ht="24.25" x14ac:dyDescent="0.25">
      <c r="A345" s="6" t="s">
        <v>579</v>
      </c>
      <c r="B345" s="106" t="s">
        <v>580</v>
      </c>
      <c r="C345" s="108">
        <f>ROUND(0.9*1094.97,2)</f>
        <v>985.47</v>
      </c>
      <c r="D345" s="107" t="s">
        <v>24</v>
      </c>
      <c r="E345" s="2">
        <v>548.63</v>
      </c>
      <c r="F345" s="49">
        <f t="shared" ref="F345:F350" si="54">ROUND(E345*(1+$H$12),2)</f>
        <v>665.49</v>
      </c>
      <c r="G345" s="2">
        <f>ROUND(F345*C345,2)</f>
        <v>655820.43000000005</v>
      </c>
      <c r="H345" s="4">
        <f t="shared" ref="H345:H350" si="55">G345/$G$428</f>
        <v>3.7472428454083571E-2</v>
      </c>
      <c r="I345" s="69"/>
    </row>
    <row r="346" spans="1:9" x14ac:dyDescent="0.25">
      <c r="A346" s="6" t="s">
        <v>581</v>
      </c>
      <c r="B346" s="106" t="s">
        <v>557</v>
      </c>
      <c r="C346" s="108">
        <f>ROUND(2.171*1094.97,2)</f>
        <v>2377.1799999999998</v>
      </c>
      <c r="D346" s="107" t="s">
        <v>3</v>
      </c>
      <c r="E346" s="2">
        <v>57.49</v>
      </c>
      <c r="F346" s="49">
        <f t="shared" si="54"/>
        <v>69.739999999999995</v>
      </c>
      <c r="G346" s="2">
        <f>ROUND(F346*C346,2)</f>
        <v>165784.53</v>
      </c>
      <c r="H346" s="4">
        <f t="shared" si="55"/>
        <v>9.47263710467036E-3</v>
      </c>
      <c r="I346" s="69"/>
    </row>
    <row r="347" spans="1:9" x14ac:dyDescent="0.25">
      <c r="A347" s="6" t="s">
        <v>582</v>
      </c>
      <c r="B347" s="106" t="s">
        <v>561</v>
      </c>
      <c r="C347" s="108">
        <f>ROUND(0.406*1094.97,2)</f>
        <v>444.56</v>
      </c>
      <c r="D347" s="107" t="s">
        <v>3</v>
      </c>
      <c r="E347" s="2">
        <v>76.13</v>
      </c>
      <c r="F347" s="49">
        <f t="shared" si="54"/>
        <v>92.35</v>
      </c>
      <c r="G347" s="2">
        <f>ROUND(F347*C347,2)</f>
        <v>41055.120000000003</v>
      </c>
      <c r="H347" s="4">
        <f t="shared" si="55"/>
        <v>2.345817508115469E-3</v>
      </c>
      <c r="I347" s="69"/>
    </row>
    <row r="348" spans="1:9" ht="48.5" x14ac:dyDescent="0.25">
      <c r="A348" s="6" t="s">
        <v>583</v>
      </c>
      <c r="B348" s="106" t="s">
        <v>563</v>
      </c>
      <c r="C348" s="108">
        <f>ROUND(18*C345,0)</f>
        <v>17738</v>
      </c>
      <c r="D348" s="107" t="s">
        <v>2</v>
      </c>
      <c r="E348" s="2">
        <v>6.48</v>
      </c>
      <c r="F348" s="49">
        <f t="shared" si="54"/>
        <v>7.86</v>
      </c>
      <c r="G348" s="2">
        <f>ROUND(F348*C348,2)</f>
        <v>139420.68</v>
      </c>
      <c r="H348" s="4">
        <f t="shared" si="55"/>
        <v>7.9662529822678435E-3</v>
      </c>
      <c r="I348" s="69"/>
    </row>
    <row r="349" spans="1:9" x14ac:dyDescent="0.25">
      <c r="A349" s="6" t="s">
        <v>584</v>
      </c>
      <c r="B349" s="106" t="s">
        <v>567</v>
      </c>
      <c r="C349" s="108">
        <v>1094.97</v>
      </c>
      <c r="D349" s="107" t="s">
        <v>24</v>
      </c>
      <c r="E349" s="2">
        <v>212.42000000000002</v>
      </c>
      <c r="F349" s="49">
        <f t="shared" si="54"/>
        <v>257.67</v>
      </c>
      <c r="G349" s="2">
        <f>ROUND(F349*C349,2)</f>
        <v>282140.92</v>
      </c>
      <c r="H349" s="4">
        <f t="shared" si="55"/>
        <v>1.6121037032453097E-2</v>
      </c>
      <c r="I349" s="69"/>
    </row>
    <row r="350" spans="1:9" ht="24.25" x14ac:dyDescent="0.25">
      <c r="A350" s="6" t="s">
        <v>585</v>
      </c>
      <c r="B350" s="106" t="s">
        <v>330</v>
      </c>
      <c r="C350" s="108">
        <f>ROUND(207*3,2)</f>
        <v>621</v>
      </c>
      <c r="D350" s="107" t="s">
        <v>3</v>
      </c>
      <c r="E350" s="2">
        <v>305.13414999999998</v>
      </c>
      <c r="F350" s="49">
        <f t="shared" si="54"/>
        <v>370.13</v>
      </c>
      <c r="G350" s="2">
        <f>ROUND(F350*C350,2)</f>
        <v>229850.73</v>
      </c>
      <c r="H350" s="4">
        <f t="shared" si="55"/>
        <v>1.313326734125053E-2</v>
      </c>
      <c r="I350" s="69"/>
    </row>
    <row r="351" spans="1:9" x14ac:dyDescent="0.25">
      <c r="A351" s="51" t="s">
        <v>586</v>
      </c>
      <c r="B351" s="99" t="s">
        <v>587</v>
      </c>
      <c r="C351" s="100"/>
      <c r="D351" s="100"/>
      <c r="E351" s="100"/>
      <c r="F351" s="100"/>
      <c r="G351" s="100"/>
      <c r="H351" s="101"/>
      <c r="I351" s="69"/>
    </row>
    <row r="352" spans="1:9" ht="24.25" x14ac:dyDescent="0.25">
      <c r="A352" s="6" t="s">
        <v>588</v>
      </c>
      <c r="B352" s="106" t="s">
        <v>580</v>
      </c>
      <c r="C352" s="108">
        <f>ROUND(0.9*C356,2)</f>
        <v>491.99</v>
      </c>
      <c r="D352" s="107" t="s">
        <v>24</v>
      </c>
      <c r="E352" s="2">
        <v>548.63</v>
      </c>
      <c r="F352" s="49">
        <f t="shared" ref="F352:F357" si="56">ROUND(E352*(1+$H$12),2)</f>
        <v>665.49</v>
      </c>
      <c r="G352" s="2">
        <f>ROUND(F352*C352,2)</f>
        <v>327414.43</v>
      </c>
      <c r="H352" s="4">
        <f t="shared" ref="H352:H357" si="57">G352/$G$428</f>
        <v>1.8707885942207611E-2</v>
      </c>
      <c r="I352" s="69"/>
    </row>
    <row r="353" spans="1:9" x14ac:dyDescent="0.25">
      <c r="A353" s="6" t="s">
        <v>589</v>
      </c>
      <c r="B353" s="106" t="s">
        <v>557</v>
      </c>
      <c r="C353" s="108">
        <f>ROUND(2.262*C356,2)</f>
        <v>1236.54</v>
      </c>
      <c r="D353" s="107" t="s">
        <v>3</v>
      </c>
      <c r="E353" s="2">
        <v>57.49</v>
      </c>
      <c r="F353" s="49">
        <f t="shared" si="56"/>
        <v>69.739999999999995</v>
      </c>
      <c r="G353" s="2">
        <f>ROUND(F353*C353,2)</f>
        <v>86236.3</v>
      </c>
      <c r="H353" s="4">
        <f t="shared" si="57"/>
        <v>4.9273908437022715E-3</v>
      </c>
      <c r="I353" s="69"/>
    </row>
    <row r="354" spans="1:9" x14ac:dyDescent="0.25">
      <c r="A354" s="6" t="s">
        <v>590</v>
      </c>
      <c r="B354" s="106" t="s">
        <v>561</v>
      </c>
      <c r="C354" s="108">
        <f>ROUND(0.456*C356,2)</f>
        <v>249.28</v>
      </c>
      <c r="D354" s="107" t="s">
        <v>3</v>
      </c>
      <c r="E354" s="2">
        <v>76.13</v>
      </c>
      <c r="F354" s="49">
        <f t="shared" si="56"/>
        <v>92.35</v>
      </c>
      <c r="G354" s="2">
        <f>ROUND(F354*C354,2)</f>
        <v>23021.01</v>
      </c>
      <c r="H354" s="4">
        <f t="shared" si="57"/>
        <v>1.3153801112382887E-3</v>
      </c>
      <c r="I354" s="69"/>
    </row>
    <row r="355" spans="1:9" ht="48.5" x14ac:dyDescent="0.25">
      <c r="A355" s="6" t="s">
        <v>591</v>
      </c>
      <c r="B355" s="106" t="s">
        <v>563</v>
      </c>
      <c r="C355" s="108">
        <f>ROUND(18*C352,0)</f>
        <v>8856</v>
      </c>
      <c r="D355" s="107" t="s">
        <v>2</v>
      </c>
      <c r="E355" s="2">
        <v>6.48</v>
      </c>
      <c r="F355" s="49">
        <f t="shared" si="56"/>
        <v>7.86</v>
      </c>
      <c r="G355" s="2">
        <f>ROUND(F355*C355,2)</f>
        <v>69608.160000000003</v>
      </c>
      <c r="H355" s="4">
        <f t="shared" si="57"/>
        <v>3.9772881052522286E-3</v>
      </c>
      <c r="I355" s="69"/>
    </row>
    <row r="356" spans="1:9" ht="11.95" customHeight="1" x14ac:dyDescent="0.25">
      <c r="A356" s="6" t="s">
        <v>592</v>
      </c>
      <c r="B356" s="106" t="s">
        <v>567</v>
      </c>
      <c r="C356" s="108">
        <v>546.66</v>
      </c>
      <c r="D356" s="107" t="s">
        <v>24</v>
      </c>
      <c r="E356" s="2">
        <v>212.42000000000002</v>
      </c>
      <c r="F356" s="49">
        <f t="shared" si="56"/>
        <v>257.67</v>
      </c>
      <c r="G356" s="2">
        <f>ROUND(F356*C356,2)</f>
        <v>140857.88</v>
      </c>
      <c r="H356" s="4">
        <f t="shared" si="57"/>
        <v>8.0483720680886509E-3</v>
      </c>
      <c r="I356" s="69"/>
    </row>
    <row r="357" spans="1:9" ht="24.25" x14ac:dyDescent="0.25">
      <c r="A357" s="6" t="s">
        <v>593</v>
      </c>
      <c r="B357" s="106" t="s">
        <v>330</v>
      </c>
      <c r="C357" s="108">
        <f>ROUND(122*3,2)</f>
        <v>366</v>
      </c>
      <c r="D357" s="107" t="s">
        <v>3</v>
      </c>
      <c r="E357" s="2">
        <v>305.13414999999998</v>
      </c>
      <c r="F357" s="49">
        <f t="shared" si="56"/>
        <v>370.13</v>
      </c>
      <c r="G357" s="2">
        <f>ROUND(F357*C357,2)</f>
        <v>135467.57999999999</v>
      </c>
      <c r="H357" s="4">
        <f t="shared" si="57"/>
        <v>7.7403797856645624E-3</v>
      </c>
      <c r="I357" s="69"/>
    </row>
    <row r="358" spans="1:9" x14ac:dyDescent="0.25">
      <c r="A358" s="51" t="s">
        <v>594</v>
      </c>
      <c r="B358" s="99" t="s">
        <v>595</v>
      </c>
      <c r="C358" s="100"/>
      <c r="D358" s="100"/>
      <c r="E358" s="100"/>
      <c r="F358" s="100"/>
      <c r="G358" s="139"/>
      <c r="H358" s="101"/>
      <c r="I358" s="69"/>
    </row>
    <row r="359" spans="1:9" ht="24.25" x14ac:dyDescent="0.25">
      <c r="A359" s="6" t="s">
        <v>596</v>
      </c>
      <c r="B359" s="110" t="s">
        <v>376</v>
      </c>
      <c r="C359" s="108">
        <v>70.88</v>
      </c>
      <c r="D359" s="107" t="s">
        <v>24</v>
      </c>
      <c r="E359" s="2">
        <v>1.26</v>
      </c>
      <c r="F359" s="49">
        <f>ROUND(E359*(1+$H$12),2)</f>
        <v>1.53</v>
      </c>
      <c r="G359" s="2">
        <f>ROUND(F359*C359,2)</f>
        <v>108.45</v>
      </c>
      <c r="H359" s="4">
        <f t="shared" ref="H359:H368" si="58">G359/$G$428</f>
        <v>6.1966426783096144E-6</v>
      </c>
      <c r="I359" s="69"/>
    </row>
    <row r="360" spans="1:9" ht="36.4" x14ac:dyDescent="0.25">
      <c r="A360" s="6" t="s">
        <v>597</v>
      </c>
      <c r="B360" s="106" t="s">
        <v>502</v>
      </c>
      <c r="C360" s="108">
        <v>8.51</v>
      </c>
      <c r="D360" s="107" t="s">
        <v>135</v>
      </c>
      <c r="E360" s="2">
        <v>200.12</v>
      </c>
      <c r="F360" s="49">
        <f t="shared" ref="F360:F368" si="59">ROUND(E360*(1+$H$12),2)</f>
        <v>242.75</v>
      </c>
      <c r="G360" s="2">
        <f>ROUND(F360*C360,2)</f>
        <v>2065.8000000000002</v>
      </c>
      <c r="H360" s="4">
        <f t="shared" si="58"/>
        <v>1.1803618667452284E-4</v>
      </c>
      <c r="I360" s="69"/>
    </row>
    <row r="361" spans="1:9" x14ac:dyDescent="0.25">
      <c r="A361" s="6" t="s">
        <v>598</v>
      </c>
      <c r="B361" s="106" t="s">
        <v>423</v>
      </c>
      <c r="C361" s="108">
        <v>77.97</v>
      </c>
      <c r="D361" s="107" t="s">
        <v>24</v>
      </c>
      <c r="E361" s="2">
        <v>3.43</v>
      </c>
      <c r="F361" s="49">
        <f t="shared" si="59"/>
        <v>4.16</v>
      </c>
      <c r="G361" s="2">
        <f>ROUND(F361*C361,2)</f>
        <v>324.36</v>
      </c>
      <c r="H361" s="4">
        <f t="shared" si="58"/>
        <v>1.8533361172305269E-5</v>
      </c>
      <c r="I361" s="69"/>
    </row>
    <row r="362" spans="1:9" ht="36.4" x14ac:dyDescent="0.25">
      <c r="A362" s="6" t="s">
        <v>599</v>
      </c>
      <c r="B362" s="106" t="s">
        <v>425</v>
      </c>
      <c r="C362" s="108">
        <v>3.57</v>
      </c>
      <c r="D362" s="107" t="s">
        <v>24</v>
      </c>
      <c r="E362" s="2">
        <v>72.17</v>
      </c>
      <c r="F362" s="49">
        <f t="shared" si="59"/>
        <v>87.54</v>
      </c>
      <c r="G362" s="2">
        <f>ROUND(F362*C362,2)</f>
        <v>312.52</v>
      </c>
      <c r="H362" s="4">
        <f t="shared" si="58"/>
        <v>1.785684435062536E-5</v>
      </c>
      <c r="I362" s="69"/>
    </row>
    <row r="363" spans="1:9" x14ac:dyDescent="0.25">
      <c r="A363" s="6" t="s">
        <v>600</v>
      </c>
      <c r="B363" s="106" t="s">
        <v>601</v>
      </c>
      <c r="C363" s="108">
        <v>8.51</v>
      </c>
      <c r="D363" s="107" t="s">
        <v>135</v>
      </c>
      <c r="E363" s="2">
        <v>676.14</v>
      </c>
      <c r="F363" s="49">
        <f t="shared" si="59"/>
        <v>820.16</v>
      </c>
      <c r="G363" s="2">
        <f>ROUND(F363*C363,2)</f>
        <v>6979.56</v>
      </c>
      <c r="H363" s="4">
        <f t="shared" si="58"/>
        <v>3.9879980979089583E-4</v>
      </c>
      <c r="I363" s="69"/>
    </row>
    <row r="364" spans="1:9" x14ac:dyDescent="0.25">
      <c r="A364" s="6" t="s">
        <v>602</v>
      </c>
      <c r="B364" s="106" t="s">
        <v>479</v>
      </c>
      <c r="C364" s="108">
        <v>166.93</v>
      </c>
      <c r="D364" s="107" t="s">
        <v>5</v>
      </c>
      <c r="E364" s="2">
        <v>14.67</v>
      </c>
      <c r="F364" s="49">
        <f t="shared" si="59"/>
        <v>17.79</v>
      </c>
      <c r="G364" s="2">
        <f>ROUND(F364*C364,2)</f>
        <v>2969.68</v>
      </c>
      <c r="H364" s="4">
        <f t="shared" si="58"/>
        <v>1.6968230363229592E-4</v>
      </c>
      <c r="I364" s="69"/>
    </row>
    <row r="365" spans="1:9" x14ac:dyDescent="0.25">
      <c r="A365" s="6" t="s">
        <v>603</v>
      </c>
      <c r="B365" s="106" t="s">
        <v>604</v>
      </c>
      <c r="C365" s="108">
        <v>19</v>
      </c>
      <c r="D365" s="107" t="s">
        <v>3</v>
      </c>
      <c r="E365" s="2">
        <v>13.132499999999999</v>
      </c>
      <c r="F365" s="49">
        <f t="shared" si="59"/>
        <v>15.93</v>
      </c>
      <c r="G365" s="2">
        <f>ROUND(F365*C365,2)</f>
        <v>302.67</v>
      </c>
      <c r="H365" s="4">
        <f t="shared" si="58"/>
        <v>1.7294032636643348E-5</v>
      </c>
      <c r="I365" s="69"/>
    </row>
    <row r="366" spans="1:9" ht="24.25" customHeight="1" x14ac:dyDescent="0.25">
      <c r="A366" s="6" t="s">
        <v>605</v>
      </c>
      <c r="B366" s="106" t="s">
        <v>606</v>
      </c>
      <c r="C366" s="108">
        <v>31.38</v>
      </c>
      <c r="D366" s="107" t="s">
        <v>3</v>
      </c>
      <c r="E366" s="2">
        <v>45.22</v>
      </c>
      <c r="F366" s="49">
        <f t="shared" si="59"/>
        <v>54.85</v>
      </c>
      <c r="G366" s="2">
        <f>ROUND(F366*C366,2)</f>
        <v>1721.19</v>
      </c>
      <c r="H366" s="4">
        <f t="shared" si="58"/>
        <v>9.8345776039462652E-5</v>
      </c>
      <c r="I366" s="69"/>
    </row>
    <row r="367" spans="1:9" ht="133.35" x14ac:dyDescent="0.25">
      <c r="A367" s="6" t="s">
        <v>607</v>
      </c>
      <c r="B367" s="106" t="s">
        <v>608</v>
      </c>
      <c r="C367" s="108">
        <v>70.88</v>
      </c>
      <c r="D367" s="107" t="s">
        <v>24</v>
      </c>
      <c r="E367" s="2">
        <v>788.16</v>
      </c>
      <c r="F367" s="49">
        <f>ROUND(E367*(1+$H$12),2)</f>
        <v>956.04</v>
      </c>
      <c r="G367" s="2">
        <f>ROUND(F367*C367,2)</f>
        <v>67764.12</v>
      </c>
      <c r="H367" s="4">
        <f t="shared" si="58"/>
        <v>3.8719228958053855E-3</v>
      </c>
      <c r="I367" s="69"/>
    </row>
    <row r="368" spans="1:9" ht="24.25" x14ac:dyDescent="0.25">
      <c r="A368" s="6" t="s">
        <v>609</v>
      </c>
      <c r="B368" s="106" t="s">
        <v>334</v>
      </c>
      <c r="C368" s="108">
        <f>ROUND((C360)*30,2)</f>
        <v>255.3</v>
      </c>
      <c r="D368" s="107" t="s">
        <v>335</v>
      </c>
      <c r="E368" s="2">
        <v>2.5</v>
      </c>
      <c r="F368" s="49">
        <f t="shared" si="59"/>
        <v>3.03</v>
      </c>
      <c r="G368" s="2">
        <f>ROUND(F368*C368,2)</f>
        <v>773.56</v>
      </c>
      <c r="H368" s="4">
        <f t="shared" si="58"/>
        <v>4.4199860859688196E-5</v>
      </c>
      <c r="I368" s="69"/>
    </row>
    <row r="369" spans="1:9" x14ac:dyDescent="0.25">
      <c r="A369" s="51" t="s">
        <v>610</v>
      </c>
      <c r="B369" s="99" t="s">
        <v>611</v>
      </c>
      <c r="C369" s="100"/>
      <c r="D369" s="100"/>
      <c r="E369" s="100"/>
      <c r="F369" s="100"/>
      <c r="G369" s="100"/>
      <c r="H369" s="101"/>
      <c r="I369" s="69"/>
    </row>
    <row r="370" spans="1:9" ht="36.4" x14ac:dyDescent="0.25">
      <c r="A370" s="6" t="s">
        <v>612</v>
      </c>
      <c r="B370" s="106" t="s">
        <v>502</v>
      </c>
      <c r="C370" s="108">
        <v>25.64</v>
      </c>
      <c r="D370" s="107" t="s">
        <v>135</v>
      </c>
      <c r="E370" s="2">
        <v>200.12</v>
      </c>
      <c r="F370" s="49">
        <f>ROUND(E370*(1+$H$12),2)</f>
        <v>242.75</v>
      </c>
      <c r="G370" s="2">
        <f>ROUND(F370*C370,2)</f>
        <v>6224.11</v>
      </c>
      <c r="H370" s="4">
        <f t="shared" ref="H370:H376" si="60">G370/$G$428</f>
        <v>3.5563472254950343E-4</v>
      </c>
      <c r="I370" s="69"/>
    </row>
    <row r="371" spans="1:9" ht="24.25" x14ac:dyDescent="0.25">
      <c r="A371" s="6" t="s">
        <v>613</v>
      </c>
      <c r="B371" s="106" t="s">
        <v>614</v>
      </c>
      <c r="C371" s="108">
        <f>ROUND(256.37*0.15,2)</f>
        <v>38.46</v>
      </c>
      <c r="D371" s="107" t="s">
        <v>135</v>
      </c>
      <c r="E371" s="2">
        <v>120</v>
      </c>
      <c r="F371" s="49">
        <f t="shared" ref="F371:F376" si="61">ROUND(E371*(1+$H$12),2)</f>
        <v>145.56</v>
      </c>
      <c r="G371" s="2">
        <f>ROUND(F371*C371,2)</f>
        <v>5598.24</v>
      </c>
      <c r="H371" s="4">
        <f t="shared" si="60"/>
        <v>3.1987360910484103E-4</v>
      </c>
      <c r="I371" s="69"/>
    </row>
    <row r="372" spans="1:9" ht="24.25" x14ac:dyDescent="0.25">
      <c r="A372" s="6" t="s">
        <v>615</v>
      </c>
      <c r="B372" s="106" t="s">
        <v>616</v>
      </c>
      <c r="C372" s="108">
        <f>ROUND(256.37*0.15,2)</f>
        <v>38.46</v>
      </c>
      <c r="D372" s="107" t="s">
        <v>135</v>
      </c>
      <c r="E372" s="2">
        <v>120</v>
      </c>
      <c r="F372" s="49">
        <f t="shared" si="61"/>
        <v>145.56</v>
      </c>
      <c r="G372" s="2">
        <f>ROUND(F372*C372,2)</f>
        <v>5598.24</v>
      </c>
      <c r="H372" s="4">
        <f t="shared" si="60"/>
        <v>3.1987360910484103E-4</v>
      </c>
      <c r="I372" s="69"/>
    </row>
    <row r="373" spans="1:9" ht="24.25" x14ac:dyDescent="0.25">
      <c r="A373" s="6" t="s">
        <v>617</v>
      </c>
      <c r="B373" s="106" t="s">
        <v>618</v>
      </c>
      <c r="C373" s="76">
        <f>SUM(C371:C372)</f>
        <v>76.92</v>
      </c>
      <c r="D373" s="107" t="s">
        <v>24</v>
      </c>
      <c r="E373" s="2">
        <v>0.78</v>
      </c>
      <c r="F373" s="49">
        <f t="shared" si="61"/>
        <v>0.95</v>
      </c>
      <c r="G373" s="2">
        <f>ROUND(F373*C373,2)</f>
        <v>73.069999999999993</v>
      </c>
      <c r="H373" s="4">
        <f t="shared" si="60"/>
        <v>4.1750915675802994E-6</v>
      </c>
      <c r="I373" s="69"/>
    </row>
    <row r="374" spans="1:9" ht="36.4" x14ac:dyDescent="0.25">
      <c r="A374" s="6" t="s">
        <v>619</v>
      </c>
      <c r="B374" s="106" t="s">
        <v>425</v>
      </c>
      <c r="C374" s="108">
        <v>1.64</v>
      </c>
      <c r="D374" s="107" t="s">
        <v>24</v>
      </c>
      <c r="E374" s="2">
        <v>72.17</v>
      </c>
      <c r="F374" s="49">
        <f t="shared" si="61"/>
        <v>87.54</v>
      </c>
      <c r="G374" s="2">
        <f>ROUND(F374*C374,2)</f>
        <v>143.57</v>
      </c>
      <c r="H374" s="4">
        <f t="shared" si="60"/>
        <v>8.2033378453196057E-6</v>
      </c>
      <c r="I374" s="69"/>
    </row>
    <row r="375" spans="1:9" ht="24.25" x14ac:dyDescent="0.25">
      <c r="A375" s="6" t="s">
        <v>620</v>
      </c>
      <c r="B375" s="106" t="s">
        <v>621</v>
      </c>
      <c r="C375" s="108">
        <v>0.11799999999999999</v>
      </c>
      <c r="D375" s="107" t="s">
        <v>135</v>
      </c>
      <c r="E375" s="2">
        <v>690.54</v>
      </c>
      <c r="F375" s="49">
        <f t="shared" si="61"/>
        <v>837.63</v>
      </c>
      <c r="G375" s="2">
        <f>ROUND(F375*C375,2)</f>
        <v>98.84</v>
      </c>
      <c r="H375" s="4">
        <f t="shared" si="60"/>
        <v>5.6475441431454333E-6</v>
      </c>
      <c r="I375" s="69"/>
    </row>
    <row r="376" spans="1:9" ht="24.25" x14ac:dyDescent="0.25">
      <c r="A376" s="6" t="s">
        <v>622</v>
      </c>
      <c r="B376" s="106" t="s">
        <v>334</v>
      </c>
      <c r="C376" s="108">
        <f>ROUND((C370+C371+C372)*30,2)</f>
        <v>3076.8</v>
      </c>
      <c r="D376" s="107" t="s">
        <v>335</v>
      </c>
      <c r="E376" s="2">
        <v>2.5</v>
      </c>
      <c r="F376" s="49">
        <f t="shared" si="61"/>
        <v>3.03</v>
      </c>
      <c r="G376" s="2">
        <f>ROUND(F376*C376,2)</f>
        <v>9322.7000000000007</v>
      </c>
      <c r="H376" s="4">
        <f t="shared" si="60"/>
        <v>5.3268271735432962E-4</v>
      </c>
      <c r="I376" s="69"/>
    </row>
    <row r="377" spans="1:9" x14ac:dyDescent="0.25">
      <c r="A377" s="51" t="s">
        <v>623</v>
      </c>
      <c r="B377" s="99" t="s">
        <v>624</v>
      </c>
      <c r="C377" s="100"/>
      <c r="D377" s="100"/>
      <c r="E377" s="100"/>
      <c r="F377" s="100"/>
      <c r="G377" s="100"/>
      <c r="H377" s="101"/>
      <c r="I377" s="69"/>
    </row>
    <row r="378" spans="1:9" ht="24.25" x14ac:dyDescent="0.25">
      <c r="A378" s="6" t="s">
        <v>625</v>
      </c>
      <c r="B378" s="110" t="s">
        <v>376</v>
      </c>
      <c r="C378" s="108">
        <v>374.72</v>
      </c>
      <c r="D378" s="107" t="s">
        <v>24</v>
      </c>
      <c r="E378" s="2">
        <v>1.26</v>
      </c>
      <c r="F378" s="49">
        <f>ROUND(E378*(1+$H$12),2)</f>
        <v>1.53</v>
      </c>
      <c r="G378" s="2">
        <f>ROUND(F378*C378,2)</f>
        <v>573.32000000000005</v>
      </c>
      <c r="H378" s="4">
        <f t="shared" ref="H378:H388" si="62">G378/$G$428</f>
        <v>3.2758498666007081E-5</v>
      </c>
      <c r="I378" s="69"/>
    </row>
    <row r="379" spans="1:9" ht="36.4" x14ac:dyDescent="0.25">
      <c r="A379" s="6" t="s">
        <v>626</v>
      </c>
      <c r="B379" s="106" t="s">
        <v>502</v>
      </c>
      <c r="C379" s="108">
        <v>37.58</v>
      </c>
      <c r="D379" s="107" t="s">
        <v>135</v>
      </c>
      <c r="E379" s="2">
        <v>200.12</v>
      </c>
      <c r="F379" s="49">
        <f t="shared" ref="F379:F388" si="63">ROUND(E379*(1+$H$12),2)</f>
        <v>242.75</v>
      </c>
      <c r="G379" s="2">
        <f>ROUND(F379*C379,2)</f>
        <v>9122.5499999999993</v>
      </c>
      <c r="H379" s="4">
        <f t="shared" si="62"/>
        <v>5.2124649760270508E-4</v>
      </c>
      <c r="I379" s="69"/>
    </row>
    <row r="380" spans="1:9" x14ac:dyDescent="0.25">
      <c r="A380" s="6" t="s">
        <v>627</v>
      </c>
      <c r="B380" s="106" t="s">
        <v>423</v>
      </c>
      <c r="C380" s="108">
        <v>412.36</v>
      </c>
      <c r="D380" s="107" t="s">
        <v>24</v>
      </c>
      <c r="E380" s="2">
        <v>3.43</v>
      </c>
      <c r="F380" s="49">
        <f t="shared" si="63"/>
        <v>4.16</v>
      </c>
      <c r="G380" s="2">
        <f>ROUND(F380*C380,2)</f>
        <v>1715.42</v>
      </c>
      <c r="H380" s="4">
        <f t="shared" si="62"/>
        <v>9.8016088365383849E-5</v>
      </c>
      <c r="I380" s="69"/>
    </row>
    <row r="381" spans="1:9" ht="36.4" x14ac:dyDescent="0.25">
      <c r="A381" s="6" t="s">
        <v>628</v>
      </c>
      <c r="B381" s="106" t="s">
        <v>425</v>
      </c>
      <c r="C381" s="108">
        <v>15.12</v>
      </c>
      <c r="D381" s="107" t="s">
        <v>24</v>
      </c>
      <c r="E381" s="2">
        <v>72.17</v>
      </c>
      <c r="F381" s="49">
        <f t="shared" si="63"/>
        <v>87.54</v>
      </c>
      <c r="G381" s="2">
        <f>ROUND(F381*C381,2)</f>
        <v>1323.6</v>
      </c>
      <c r="H381" s="4">
        <f t="shared" si="62"/>
        <v>7.5628181180365187E-5</v>
      </c>
      <c r="I381" s="69"/>
    </row>
    <row r="382" spans="1:9" x14ac:dyDescent="0.25">
      <c r="A382" s="6" t="s">
        <v>629</v>
      </c>
      <c r="B382" s="106" t="s">
        <v>601</v>
      </c>
      <c r="C382" s="108">
        <v>44.96</v>
      </c>
      <c r="D382" s="107" t="s">
        <v>135</v>
      </c>
      <c r="E382" s="2">
        <v>676.14</v>
      </c>
      <c r="F382" s="49">
        <f t="shared" si="63"/>
        <v>820.16</v>
      </c>
      <c r="G382" s="2">
        <f>ROUND(F382*C382,2)</f>
        <v>36874.39</v>
      </c>
      <c r="H382" s="4">
        <f t="shared" si="62"/>
        <v>2.106937932785922E-3</v>
      </c>
      <c r="I382" s="69"/>
    </row>
    <row r="383" spans="1:9" ht="60.6" x14ac:dyDescent="0.25">
      <c r="A383" s="6" t="s">
        <v>630</v>
      </c>
      <c r="B383" s="106" t="s">
        <v>631</v>
      </c>
      <c r="C383" s="108">
        <v>5.76</v>
      </c>
      <c r="D383" s="107" t="s">
        <v>5</v>
      </c>
      <c r="E383" s="2">
        <v>13.64</v>
      </c>
      <c r="F383" s="49">
        <f t="shared" si="63"/>
        <v>16.55</v>
      </c>
      <c r="G383" s="2">
        <f>ROUND(F383*C383,2)</f>
        <v>95.33</v>
      </c>
      <c r="H383" s="4">
        <f t="shared" si="62"/>
        <v>5.4469889029345826E-6</v>
      </c>
      <c r="I383" s="69"/>
    </row>
    <row r="384" spans="1:9" x14ac:dyDescent="0.25">
      <c r="A384" s="6" t="s">
        <v>632</v>
      </c>
      <c r="B384" s="106" t="s">
        <v>479</v>
      </c>
      <c r="C384" s="108">
        <v>924.76</v>
      </c>
      <c r="D384" s="107" t="s">
        <v>5</v>
      </c>
      <c r="E384" s="2">
        <v>14.67</v>
      </c>
      <c r="F384" s="49">
        <f t="shared" si="63"/>
        <v>17.79</v>
      </c>
      <c r="G384" s="2">
        <f>ROUND(F384*C384,2)</f>
        <v>16451.48</v>
      </c>
      <c r="H384" s="4">
        <f t="shared" si="62"/>
        <v>9.4000869607521482E-4</v>
      </c>
      <c r="I384" s="69"/>
    </row>
    <row r="385" spans="1:9" x14ac:dyDescent="0.25">
      <c r="A385" s="6" t="s">
        <v>633</v>
      </c>
      <c r="B385" s="106" t="s">
        <v>604</v>
      </c>
      <c r="C385" s="108">
        <v>57.68</v>
      </c>
      <c r="D385" s="107" t="s">
        <v>3</v>
      </c>
      <c r="E385" s="2">
        <v>13.132499999999999</v>
      </c>
      <c r="F385" s="49">
        <f t="shared" si="63"/>
        <v>15.93</v>
      </c>
      <c r="G385" s="2">
        <f>ROUND(F385*C385,2)</f>
        <v>918.84</v>
      </c>
      <c r="H385" s="4">
        <f t="shared" si="62"/>
        <v>5.2500905104084884E-5</v>
      </c>
      <c r="I385" s="69"/>
    </row>
    <row r="386" spans="1:9" ht="24.25" customHeight="1" x14ac:dyDescent="0.25">
      <c r="A386" s="6" t="s">
        <v>634</v>
      </c>
      <c r="B386" s="106" t="s">
        <v>606</v>
      </c>
      <c r="C386" s="108">
        <v>125.86</v>
      </c>
      <c r="D386" s="107" t="s">
        <v>3</v>
      </c>
      <c r="E386" s="2">
        <v>45.22</v>
      </c>
      <c r="F386" s="49">
        <f t="shared" si="63"/>
        <v>54.85</v>
      </c>
      <c r="G386" s="2">
        <f>ROUND(F386*C386,2)</f>
        <v>6903.42</v>
      </c>
      <c r="H386" s="4">
        <f t="shared" si="62"/>
        <v>3.9444930381093735E-4</v>
      </c>
      <c r="I386" s="69"/>
    </row>
    <row r="387" spans="1:9" ht="24.25" x14ac:dyDescent="0.25">
      <c r="A387" s="6" t="s">
        <v>635</v>
      </c>
      <c r="B387" s="106" t="s">
        <v>636</v>
      </c>
      <c r="C387" s="108">
        <v>375.74</v>
      </c>
      <c r="D387" s="107" t="s">
        <v>24</v>
      </c>
      <c r="E387" s="2">
        <v>1018.89</v>
      </c>
      <c r="F387" s="49">
        <f t="shared" si="63"/>
        <v>1235.9100000000001</v>
      </c>
      <c r="G387" s="2">
        <f>ROUND(F387*C387,2)</f>
        <v>464380.82</v>
      </c>
      <c r="H387" s="4">
        <f t="shared" si="62"/>
        <v>2.6533905100972012E-2</v>
      </c>
      <c r="I387" s="69"/>
    </row>
    <row r="388" spans="1:9" ht="24.25" x14ac:dyDescent="0.25">
      <c r="A388" s="6" t="s">
        <v>637</v>
      </c>
      <c r="B388" s="106" t="s">
        <v>334</v>
      </c>
      <c r="C388" s="108">
        <f>ROUND((C379)*30,2)</f>
        <v>1127.4000000000001</v>
      </c>
      <c r="D388" s="107" t="s">
        <v>335</v>
      </c>
      <c r="E388" s="2">
        <v>2.5</v>
      </c>
      <c r="F388" s="49">
        <f t="shared" si="63"/>
        <v>3.03</v>
      </c>
      <c r="G388" s="2">
        <f>ROUND(F388*C388,2)</f>
        <v>3416.02</v>
      </c>
      <c r="H388" s="4">
        <f t="shared" si="62"/>
        <v>1.9518538793876632E-4</v>
      </c>
      <c r="I388" s="69"/>
    </row>
    <row r="389" spans="1:9" x14ac:dyDescent="0.25">
      <c r="A389" s="51" t="s">
        <v>638</v>
      </c>
      <c r="B389" s="99" t="s">
        <v>639</v>
      </c>
      <c r="C389" s="100"/>
      <c r="D389" s="100"/>
      <c r="E389" s="100"/>
      <c r="F389" s="100"/>
      <c r="G389" s="100"/>
      <c r="H389" s="101"/>
      <c r="I389" s="69"/>
    </row>
    <row r="390" spans="1:9" ht="36.4" x14ac:dyDescent="0.25">
      <c r="A390" s="6" t="s">
        <v>640</v>
      </c>
      <c r="B390" s="106" t="s">
        <v>502</v>
      </c>
      <c r="C390" s="108">
        <v>1.75</v>
      </c>
      <c r="D390" s="107" t="s">
        <v>135</v>
      </c>
      <c r="E390" s="2">
        <v>200.12</v>
      </c>
      <c r="F390" s="49">
        <f>ROUND(E390*(1+$H$12),2)</f>
        <v>242.75</v>
      </c>
      <c r="G390" s="2">
        <f>ROUND(F390*C390,2)</f>
        <v>424.81</v>
      </c>
      <c r="H390" s="4">
        <f>G390/$G$428</f>
        <v>2.4272897890020352E-5</v>
      </c>
      <c r="I390" s="69"/>
    </row>
    <row r="391" spans="1:9" x14ac:dyDescent="0.25">
      <c r="A391" s="6" t="s">
        <v>641</v>
      </c>
      <c r="B391" s="106" t="s">
        <v>423</v>
      </c>
      <c r="C391" s="108">
        <v>17.440000000000001</v>
      </c>
      <c r="D391" s="107" t="s">
        <v>24</v>
      </c>
      <c r="E391" s="2">
        <v>3.43</v>
      </c>
      <c r="F391" s="49">
        <f>ROUND(E391*(1+$H$12),2)</f>
        <v>4.16</v>
      </c>
      <c r="G391" s="2">
        <f>ROUND(F391*C391,2)</f>
        <v>72.55</v>
      </c>
      <c r="H391" s="4">
        <f>G391/$G$428</f>
        <v>4.1453796801416545E-6</v>
      </c>
      <c r="I391" s="69"/>
    </row>
    <row r="392" spans="1:9" ht="36.4" x14ac:dyDescent="0.25">
      <c r="A392" s="6" t="s">
        <v>642</v>
      </c>
      <c r="B392" s="106" t="s">
        <v>425</v>
      </c>
      <c r="C392" s="108">
        <v>14.59</v>
      </c>
      <c r="D392" s="107" t="s">
        <v>24</v>
      </c>
      <c r="E392" s="2">
        <v>72.17</v>
      </c>
      <c r="F392" s="49">
        <f>ROUND(E392*(1+$H$12),2)</f>
        <v>87.54</v>
      </c>
      <c r="G392" s="2">
        <f>ROUND(F392*C392,2)</f>
        <v>1277.21</v>
      </c>
      <c r="H392" s="4">
        <f>G392/$G$428</f>
        <v>7.2977537991367658E-5</v>
      </c>
      <c r="I392" s="69"/>
    </row>
    <row r="393" spans="1:9" x14ac:dyDescent="0.25">
      <c r="A393" s="6" t="s">
        <v>643</v>
      </c>
      <c r="B393" s="106" t="s">
        <v>644</v>
      </c>
      <c r="C393" s="108">
        <v>2.0699999999999998</v>
      </c>
      <c r="D393" s="107" t="s">
        <v>135</v>
      </c>
      <c r="E393" s="2">
        <v>676.14</v>
      </c>
      <c r="F393" s="49">
        <f>ROUND(E393*(1+$H$12),2)</f>
        <v>820.16</v>
      </c>
      <c r="G393" s="2">
        <f>ROUND(F393*C393,2)</f>
        <v>1697.73</v>
      </c>
      <c r="H393" s="4">
        <f>G393/$G$428</f>
        <v>9.700531281001919E-5</v>
      </c>
      <c r="I393" s="69"/>
    </row>
    <row r="394" spans="1:9" ht="24.25" x14ac:dyDescent="0.25">
      <c r="A394" s="6" t="s">
        <v>645</v>
      </c>
      <c r="B394" s="106" t="s">
        <v>334</v>
      </c>
      <c r="C394" s="108">
        <f>ROUND((C390)*30,2)</f>
        <v>52.5</v>
      </c>
      <c r="D394" s="107" t="s">
        <v>335</v>
      </c>
      <c r="E394" s="2">
        <v>2.5</v>
      </c>
      <c r="F394" s="49">
        <f>ROUND(E394*(1+$H$12),2)</f>
        <v>3.03</v>
      </c>
      <c r="G394" s="2">
        <f>ROUND(F394*C394,2)</f>
        <v>159.08000000000001</v>
      </c>
      <c r="H394" s="4">
        <f>G394/$G$428</f>
        <v>9.0895520264222548E-6</v>
      </c>
      <c r="I394" s="69"/>
    </row>
    <row r="395" spans="1:9" ht="11.95" customHeight="1" x14ac:dyDescent="0.25">
      <c r="A395" s="51" t="s">
        <v>646</v>
      </c>
      <c r="B395" s="99" t="s">
        <v>647</v>
      </c>
      <c r="C395" s="100"/>
      <c r="D395" s="100"/>
      <c r="E395" s="100"/>
      <c r="F395" s="100"/>
      <c r="G395" s="100"/>
      <c r="H395" s="101"/>
      <c r="I395" s="69"/>
    </row>
    <row r="396" spans="1:9" ht="24.25" x14ac:dyDescent="0.25">
      <c r="A396" s="6" t="s">
        <v>648</v>
      </c>
      <c r="B396" s="110" t="s">
        <v>376</v>
      </c>
      <c r="C396" s="108">
        <v>92.61</v>
      </c>
      <c r="D396" s="107" t="s">
        <v>24</v>
      </c>
      <c r="E396" s="2">
        <v>1.26</v>
      </c>
      <c r="F396" s="49">
        <f t="shared" ref="F396:F402" si="64">ROUND(E396*(1+$H$12),2)</f>
        <v>1.53</v>
      </c>
      <c r="G396" s="2">
        <f>ROUND(F396*C396,2)</f>
        <v>141.69</v>
      </c>
      <c r="H396" s="4">
        <f t="shared" ref="H396:H402" si="65">G396/$G$428</f>
        <v>8.0959179445798903E-6</v>
      </c>
      <c r="I396" s="69"/>
    </row>
    <row r="397" spans="1:9" ht="36.4" x14ac:dyDescent="0.25">
      <c r="A397" s="6" t="s">
        <v>649</v>
      </c>
      <c r="B397" s="106" t="s">
        <v>502</v>
      </c>
      <c r="C397" s="108">
        <v>4.63</v>
      </c>
      <c r="D397" s="107" t="s">
        <v>135</v>
      </c>
      <c r="E397" s="2">
        <v>200.12</v>
      </c>
      <c r="F397" s="49">
        <f t="shared" si="64"/>
        <v>242.75</v>
      </c>
      <c r="G397" s="2">
        <f>ROUND(F397*C397,2)</f>
        <v>1123.93</v>
      </c>
      <c r="H397" s="4">
        <f t="shared" si="65"/>
        <v>6.4219387786376432E-5</v>
      </c>
      <c r="I397" s="69"/>
    </row>
    <row r="398" spans="1:9" x14ac:dyDescent="0.25">
      <c r="A398" s="6" t="s">
        <v>650</v>
      </c>
      <c r="B398" s="106" t="s">
        <v>423</v>
      </c>
      <c r="C398" s="108">
        <v>92.6</v>
      </c>
      <c r="D398" s="107" t="s">
        <v>24</v>
      </c>
      <c r="E398" s="2">
        <v>3.43</v>
      </c>
      <c r="F398" s="49">
        <f t="shared" si="64"/>
        <v>4.16</v>
      </c>
      <c r="G398" s="2">
        <f>ROUND(F398*C398,2)</f>
        <v>385.22</v>
      </c>
      <c r="H398" s="4">
        <f t="shared" si="65"/>
        <v>2.2010794767528168E-5</v>
      </c>
      <c r="I398" s="69"/>
    </row>
    <row r="399" spans="1:9" ht="24.25" x14ac:dyDescent="0.25">
      <c r="A399" s="6" t="s">
        <v>651</v>
      </c>
      <c r="B399" s="106" t="s">
        <v>652</v>
      </c>
      <c r="C399" s="108">
        <v>13.53</v>
      </c>
      <c r="D399" s="107" t="s">
        <v>24</v>
      </c>
      <c r="E399" s="2">
        <v>177.27</v>
      </c>
      <c r="F399" s="49">
        <f t="shared" si="64"/>
        <v>215.03</v>
      </c>
      <c r="G399" s="2">
        <f>ROUND(F399*C399,2)</f>
        <v>2909.36</v>
      </c>
      <c r="H399" s="4">
        <f t="shared" si="65"/>
        <v>1.6623572468941317E-4</v>
      </c>
      <c r="I399" s="69"/>
    </row>
    <row r="400" spans="1:9" x14ac:dyDescent="0.25">
      <c r="A400" s="6" t="s">
        <v>653</v>
      </c>
      <c r="B400" s="106" t="s">
        <v>644</v>
      </c>
      <c r="C400" s="108">
        <v>7.41</v>
      </c>
      <c r="D400" s="107" t="s">
        <v>135</v>
      </c>
      <c r="E400" s="2">
        <v>676.14</v>
      </c>
      <c r="F400" s="49">
        <f t="shared" si="64"/>
        <v>820.16</v>
      </c>
      <c r="G400" s="2">
        <f>ROUND(F400*C400,2)</f>
        <v>6077.39</v>
      </c>
      <c r="H400" s="4">
        <f t="shared" si="65"/>
        <v>3.4725139923219979E-4</v>
      </c>
      <c r="I400" s="69"/>
    </row>
    <row r="401" spans="1:9" x14ac:dyDescent="0.25">
      <c r="A401" s="6" t="s">
        <v>654</v>
      </c>
      <c r="B401" s="106" t="s">
        <v>479</v>
      </c>
      <c r="C401" s="108">
        <v>203.73</v>
      </c>
      <c r="D401" s="107" t="s">
        <v>5</v>
      </c>
      <c r="E401" s="2">
        <v>14.67</v>
      </c>
      <c r="F401" s="49">
        <f t="shared" si="64"/>
        <v>17.79</v>
      </c>
      <c r="G401" s="2">
        <f>ROUND(F401*C401,2)</f>
        <v>3624.36</v>
      </c>
      <c r="H401" s="4">
        <f t="shared" si="65"/>
        <v>2.0708956991754941E-4</v>
      </c>
      <c r="I401" s="69"/>
    </row>
    <row r="402" spans="1:9" ht="24.25" x14ac:dyDescent="0.25">
      <c r="A402" s="6" t="s">
        <v>655</v>
      </c>
      <c r="B402" s="106" t="s">
        <v>334</v>
      </c>
      <c r="C402" s="108">
        <f>ROUND((C397)*30,2)</f>
        <v>138.9</v>
      </c>
      <c r="D402" s="107" t="s">
        <v>335</v>
      </c>
      <c r="E402" s="2">
        <v>2.5</v>
      </c>
      <c r="F402" s="49">
        <f t="shared" si="64"/>
        <v>3.03</v>
      </c>
      <c r="G402" s="2">
        <f>ROUND(F402*C402,2)</f>
        <v>420.87</v>
      </c>
      <c r="H402" s="4">
        <f t="shared" si="65"/>
        <v>2.4047773204427546E-5</v>
      </c>
      <c r="I402" s="69"/>
    </row>
    <row r="403" spans="1:9" x14ac:dyDescent="0.25">
      <c r="A403" s="51" t="s">
        <v>656</v>
      </c>
      <c r="B403" s="103" t="s">
        <v>657</v>
      </c>
      <c r="C403" s="104"/>
      <c r="D403" s="104"/>
      <c r="E403" s="104"/>
      <c r="F403" s="104"/>
      <c r="G403" s="104"/>
      <c r="H403" s="105"/>
      <c r="I403" s="64"/>
    </row>
    <row r="404" spans="1:9" ht="24.25" x14ac:dyDescent="0.25">
      <c r="A404" s="6" t="s">
        <v>658</v>
      </c>
      <c r="B404" s="110" t="s">
        <v>376</v>
      </c>
      <c r="C404" s="108">
        <v>77.33</v>
      </c>
      <c r="D404" s="107" t="s">
        <v>24</v>
      </c>
      <c r="E404" s="2">
        <v>1.26</v>
      </c>
      <c r="F404" s="49">
        <f>ROUND(E404*(1+$H$12),2)</f>
        <v>1.53</v>
      </c>
      <c r="G404" s="2">
        <f>ROUND(F404*C404,2)</f>
        <v>118.31</v>
      </c>
      <c r="H404" s="4">
        <f t="shared" ref="H404:H418" si="66">G404/$G$428</f>
        <v>6.7600257747423737E-6</v>
      </c>
      <c r="I404" s="64"/>
    </row>
    <row r="405" spans="1:9" ht="36.4" x14ac:dyDescent="0.25">
      <c r="A405" s="6" t="s">
        <v>659</v>
      </c>
      <c r="B405" s="106" t="s">
        <v>502</v>
      </c>
      <c r="C405" s="108">
        <v>5.0199999999999996</v>
      </c>
      <c r="D405" s="107" t="s">
        <v>135</v>
      </c>
      <c r="E405" s="2">
        <v>200.12</v>
      </c>
      <c r="F405" s="49">
        <f>ROUND(E405*(1+$H$12),2)</f>
        <v>242.75</v>
      </c>
      <c r="G405" s="2">
        <f>ROUND(F405*C405,2)</f>
        <v>1218.6099999999999</v>
      </c>
      <c r="H405" s="4">
        <f t="shared" si="66"/>
        <v>6.9629236830012707E-5</v>
      </c>
      <c r="I405" s="64"/>
    </row>
    <row r="406" spans="1:9" x14ac:dyDescent="0.25">
      <c r="A406" s="6" t="s">
        <v>660</v>
      </c>
      <c r="B406" s="106" t="s">
        <v>423</v>
      </c>
      <c r="C406" s="108">
        <v>85.06</v>
      </c>
      <c r="D406" s="107" t="s">
        <v>24</v>
      </c>
      <c r="E406" s="2">
        <v>3.43</v>
      </c>
      <c r="F406" s="49">
        <f t="shared" ref="F406:F418" si="67">ROUND(E406*(1+$H$12),2)</f>
        <v>4.16</v>
      </c>
      <c r="G406" s="2">
        <f>ROUND(F406*C406,2)</f>
        <v>353.85</v>
      </c>
      <c r="H406" s="4">
        <f t="shared" si="66"/>
        <v>2.0218368019546859E-5</v>
      </c>
      <c r="I406" s="64"/>
    </row>
    <row r="407" spans="1:9" ht="24.25" x14ac:dyDescent="0.25">
      <c r="A407" s="6" t="s">
        <v>661</v>
      </c>
      <c r="B407" s="106" t="s">
        <v>662</v>
      </c>
      <c r="C407" s="108">
        <v>94.97</v>
      </c>
      <c r="D407" s="107" t="s">
        <v>24</v>
      </c>
      <c r="E407" s="2">
        <v>55.16</v>
      </c>
      <c r="F407" s="49">
        <f t="shared" si="67"/>
        <v>66.91</v>
      </c>
      <c r="G407" s="2">
        <f>ROUND(F407*C407,2)</f>
        <v>6354.44</v>
      </c>
      <c r="H407" s="4">
        <f t="shared" si="66"/>
        <v>3.6308155003003911E-4</v>
      </c>
      <c r="I407" s="64"/>
    </row>
    <row r="408" spans="1:9" ht="24.25" x14ac:dyDescent="0.25">
      <c r="A408" s="6" t="s">
        <v>663</v>
      </c>
      <c r="B408" s="106" t="s">
        <v>664</v>
      </c>
      <c r="C408" s="108">
        <v>94.97</v>
      </c>
      <c r="D408" s="107" t="s">
        <v>24</v>
      </c>
      <c r="E408" s="2">
        <v>169.78</v>
      </c>
      <c r="F408" s="49">
        <f t="shared" si="67"/>
        <v>205.94</v>
      </c>
      <c r="G408" s="2">
        <f>ROUND(F408*C408,2)</f>
        <v>19558.12</v>
      </c>
      <c r="H408" s="4">
        <f t="shared" si="66"/>
        <v>1.1175166537528891E-3</v>
      </c>
      <c r="I408" s="64"/>
    </row>
    <row r="409" spans="1:9" ht="24.25" x14ac:dyDescent="0.25">
      <c r="A409" s="6" t="s">
        <v>665</v>
      </c>
      <c r="B409" s="106" t="s">
        <v>666</v>
      </c>
      <c r="C409" s="108">
        <f>ROUND(2*0.215+2*5.623*0.01+0.273*2+2.406*0.207,2)</f>
        <v>1.59</v>
      </c>
      <c r="D409" s="107" t="s">
        <v>24</v>
      </c>
      <c r="E409" s="2">
        <v>325.86</v>
      </c>
      <c r="F409" s="49">
        <f t="shared" si="67"/>
        <v>395.27</v>
      </c>
      <c r="G409" s="2">
        <f>ROUND(F409*C409,2)</f>
        <v>628.48</v>
      </c>
      <c r="H409" s="4">
        <f t="shared" si="66"/>
        <v>3.5910244264306373E-5</v>
      </c>
      <c r="I409" s="64"/>
    </row>
    <row r="410" spans="1:9" ht="36.4" x14ac:dyDescent="0.25">
      <c r="A410" s="6" t="s">
        <v>667</v>
      </c>
      <c r="B410" s="106" t="s">
        <v>307</v>
      </c>
      <c r="C410" s="108">
        <v>24.73</v>
      </c>
      <c r="D410" s="107" t="s">
        <v>135</v>
      </c>
      <c r="E410" s="2">
        <v>711.98</v>
      </c>
      <c r="F410" s="49">
        <f t="shared" si="67"/>
        <v>863.63</v>
      </c>
      <c r="G410" s="2">
        <f>ROUND(F410*C410,2)</f>
        <v>21357.57</v>
      </c>
      <c r="H410" s="4">
        <f t="shared" si="66"/>
        <v>1.2203340688518678E-3</v>
      </c>
      <c r="I410" s="64"/>
    </row>
    <row r="411" spans="1:9" ht="60.6" x14ac:dyDescent="0.25">
      <c r="A411" s="6" t="s">
        <v>668</v>
      </c>
      <c r="B411" s="106" t="s">
        <v>429</v>
      </c>
      <c r="C411" s="108">
        <v>11.34</v>
      </c>
      <c r="D411" s="107" t="s">
        <v>5</v>
      </c>
      <c r="E411" s="2">
        <v>12.5</v>
      </c>
      <c r="F411" s="49">
        <f t="shared" si="67"/>
        <v>15.16</v>
      </c>
      <c r="G411" s="2">
        <f>ROUND(F411*C411,2)</f>
        <v>171.91</v>
      </c>
      <c r="H411" s="4">
        <f t="shared" si="66"/>
        <v>9.8226357107257327E-6</v>
      </c>
      <c r="I411" s="64"/>
    </row>
    <row r="412" spans="1:9" ht="60.6" x14ac:dyDescent="0.25">
      <c r="A412" s="6" t="s">
        <v>669</v>
      </c>
      <c r="B412" s="106" t="s">
        <v>431</v>
      </c>
      <c r="C412" s="108">
        <v>9.9499999999999993</v>
      </c>
      <c r="D412" s="107" t="s">
        <v>5</v>
      </c>
      <c r="E412" s="2">
        <v>11.5</v>
      </c>
      <c r="F412" s="49">
        <f t="shared" si="67"/>
        <v>13.95</v>
      </c>
      <c r="G412" s="2">
        <f>ROUND(F412*C412,2)</f>
        <v>138.80000000000001</v>
      </c>
      <c r="H412" s="4">
        <f t="shared" si="66"/>
        <v>7.9307884163151173E-6</v>
      </c>
      <c r="I412" s="64"/>
    </row>
    <row r="413" spans="1:9" ht="24.25" x14ac:dyDescent="0.25">
      <c r="A413" s="6" t="s">
        <v>670</v>
      </c>
      <c r="B413" s="106" t="s">
        <v>671</v>
      </c>
      <c r="C413" s="108">
        <v>101.82</v>
      </c>
      <c r="D413" s="107" t="s">
        <v>4</v>
      </c>
      <c r="E413" s="2">
        <v>55.267499999999998</v>
      </c>
      <c r="F413" s="49">
        <f t="shared" si="67"/>
        <v>67.040000000000006</v>
      </c>
      <c r="G413" s="2">
        <f>ROUND(F413*C413,2)</f>
        <v>6826.01</v>
      </c>
      <c r="H413" s="4">
        <f t="shared" si="66"/>
        <v>3.9002623225973453E-4</v>
      </c>
      <c r="I413" s="69"/>
    </row>
    <row r="414" spans="1:9" x14ac:dyDescent="0.25">
      <c r="A414" s="6" t="s">
        <v>672</v>
      </c>
      <c r="B414" s="106" t="s">
        <v>673</v>
      </c>
      <c r="C414" s="108">
        <v>600.74</v>
      </c>
      <c r="D414" s="107" t="s">
        <v>5</v>
      </c>
      <c r="E414" s="2">
        <v>14.67</v>
      </c>
      <c r="F414" s="49">
        <f t="shared" si="67"/>
        <v>17.79</v>
      </c>
      <c r="G414" s="2">
        <f>ROUND(F414*C414,2)</f>
        <v>10687.16</v>
      </c>
      <c r="H414" s="4">
        <f t="shared" si="66"/>
        <v>6.1064556722843126E-4</v>
      </c>
      <c r="I414" s="64"/>
    </row>
    <row r="415" spans="1:9" x14ac:dyDescent="0.25">
      <c r="A415" s="6" t="s">
        <v>674</v>
      </c>
      <c r="B415" s="106" t="s">
        <v>675</v>
      </c>
      <c r="C415" s="108">
        <v>6.09</v>
      </c>
      <c r="D415" s="107" t="s">
        <v>135</v>
      </c>
      <c r="E415" s="2">
        <v>120</v>
      </c>
      <c r="F415" s="49">
        <f t="shared" si="67"/>
        <v>145.56</v>
      </c>
      <c r="G415" s="2">
        <f>ROUND(F415*C415,2)</f>
        <v>886.46</v>
      </c>
      <c r="H415" s="4">
        <f t="shared" si="66"/>
        <v>5.0650768728578519E-5</v>
      </c>
      <c r="I415" s="69"/>
    </row>
    <row r="416" spans="1:9" x14ac:dyDescent="0.25">
      <c r="A416" s="6" t="s">
        <v>676</v>
      </c>
      <c r="B416" s="106" t="s">
        <v>677</v>
      </c>
      <c r="C416" s="108">
        <f>ROUND(0.01*C404*850,2)</f>
        <v>657.31</v>
      </c>
      <c r="D416" s="107" t="s">
        <v>5</v>
      </c>
      <c r="E416" s="2">
        <v>0.78350000000000009</v>
      </c>
      <c r="F416" s="49">
        <f t="shared" si="67"/>
        <v>0.95</v>
      </c>
      <c r="G416" s="2">
        <f>ROUND(F416*C416,2)</f>
        <v>624.44000000000005</v>
      </c>
      <c r="H416" s="4">
        <f t="shared" si="66"/>
        <v>3.5679405754206135E-5</v>
      </c>
      <c r="I416" s="69"/>
    </row>
    <row r="417" spans="1:9" ht="24.25" x14ac:dyDescent="0.25">
      <c r="A417" s="6" t="s">
        <v>678</v>
      </c>
      <c r="B417" s="106" t="s">
        <v>679</v>
      </c>
      <c r="C417" s="76">
        <v>60.9</v>
      </c>
      <c r="D417" s="107" t="s">
        <v>24</v>
      </c>
      <c r="E417" s="2">
        <v>0.78</v>
      </c>
      <c r="F417" s="49">
        <f t="shared" si="67"/>
        <v>0.95</v>
      </c>
      <c r="G417" s="2">
        <f>ROUND(F417*C417,2)</f>
        <v>57.86</v>
      </c>
      <c r="H417" s="4">
        <f t="shared" si="66"/>
        <v>3.3060188599999471E-6</v>
      </c>
      <c r="I417" s="69"/>
    </row>
    <row r="418" spans="1:9" ht="24.25" x14ac:dyDescent="0.25">
      <c r="A418" s="6" t="s">
        <v>680</v>
      </c>
      <c r="B418" s="106" t="s">
        <v>334</v>
      </c>
      <c r="C418" s="108">
        <f>ROUND((C405)*30,2)</f>
        <v>150.6</v>
      </c>
      <c r="D418" s="107" t="s">
        <v>335</v>
      </c>
      <c r="E418" s="2">
        <v>2.5</v>
      </c>
      <c r="F418" s="49">
        <f t="shared" si="67"/>
        <v>3.03</v>
      </c>
      <c r="G418" s="2">
        <f>ROUND(F418*C418,2)</f>
        <v>456.32</v>
      </c>
      <c r="H418" s="4">
        <f t="shared" si="66"/>
        <v>2.607332399231206E-5</v>
      </c>
      <c r="I418" s="69"/>
    </row>
    <row r="419" spans="1:9" x14ac:dyDescent="0.25">
      <c r="A419" s="51" t="s">
        <v>681</v>
      </c>
      <c r="B419" s="103" t="s">
        <v>682</v>
      </c>
      <c r="C419" s="104"/>
      <c r="D419" s="104"/>
      <c r="E419" s="104"/>
      <c r="F419" s="104"/>
      <c r="G419" s="104"/>
      <c r="H419" s="105"/>
      <c r="I419" s="64"/>
    </row>
    <row r="420" spans="1:9" ht="24.25" x14ac:dyDescent="0.25">
      <c r="A420" s="6" t="s">
        <v>683</v>
      </c>
      <c r="B420" s="110" t="s">
        <v>376</v>
      </c>
      <c r="C420" s="108">
        <v>41.94</v>
      </c>
      <c r="D420" s="107" t="s">
        <v>24</v>
      </c>
      <c r="E420" s="2">
        <v>1.26</v>
      </c>
      <c r="F420" s="49">
        <f>ROUND(E420*(1+$H$12),2)</f>
        <v>1.53</v>
      </c>
      <c r="G420" s="2">
        <f>ROUND(F420*C420,2)</f>
        <v>64.17</v>
      </c>
      <c r="H420" s="4">
        <f t="shared" ref="H420:H427" si="68">G420/$G$428</f>
        <v>3.6665611864188838E-6</v>
      </c>
      <c r="I420" s="64"/>
    </row>
    <row r="421" spans="1:9" ht="36.4" x14ac:dyDescent="0.25">
      <c r="A421" s="6" t="s">
        <v>684</v>
      </c>
      <c r="B421" s="106" t="s">
        <v>502</v>
      </c>
      <c r="C421" s="108">
        <v>4.2</v>
      </c>
      <c r="D421" s="107" t="s">
        <v>135</v>
      </c>
      <c r="E421" s="2">
        <v>200.12</v>
      </c>
      <c r="F421" s="49">
        <f t="shared" ref="F421:F427" si="69">ROUND(E421*(1+$H$12),2)</f>
        <v>242.75</v>
      </c>
      <c r="G421" s="2">
        <f>ROUND(F421*C421,2)</f>
        <v>1019.55</v>
      </c>
      <c r="H421" s="4">
        <f t="shared" si="68"/>
        <v>5.8255297765519283E-5</v>
      </c>
      <c r="I421" s="64"/>
    </row>
    <row r="422" spans="1:9" x14ac:dyDescent="0.25">
      <c r="A422" s="6" t="s">
        <v>685</v>
      </c>
      <c r="B422" s="106" t="s">
        <v>423</v>
      </c>
      <c r="C422" s="108">
        <v>46.14</v>
      </c>
      <c r="D422" s="107" t="s">
        <v>24</v>
      </c>
      <c r="E422" s="2">
        <v>3.43</v>
      </c>
      <c r="F422" s="49">
        <f t="shared" si="69"/>
        <v>4.16</v>
      </c>
      <c r="G422" s="2">
        <f>ROUND(F422*C422,2)</f>
        <v>191.94</v>
      </c>
      <c r="H422" s="4">
        <f t="shared" si="68"/>
        <v>1.096711475956429E-5</v>
      </c>
      <c r="I422" s="64"/>
    </row>
    <row r="423" spans="1:9" ht="36.4" x14ac:dyDescent="0.25">
      <c r="A423" s="6" t="s">
        <v>686</v>
      </c>
      <c r="B423" s="106" t="s">
        <v>425</v>
      </c>
      <c r="C423" s="108">
        <v>8.4</v>
      </c>
      <c r="D423" s="107" t="s">
        <v>24</v>
      </c>
      <c r="E423" s="2">
        <v>72.17</v>
      </c>
      <c r="F423" s="49">
        <f t="shared" si="69"/>
        <v>87.54</v>
      </c>
      <c r="G423" s="2">
        <f>ROUND(F423*C423,2)</f>
        <v>735.34</v>
      </c>
      <c r="H423" s="4">
        <f t="shared" si="68"/>
        <v>4.2016037132947825E-5</v>
      </c>
      <c r="I423" s="64"/>
    </row>
    <row r="424" spans="1:9" ht="36.4" x14ac:dyDescent="0.25">
      <c r="A424" s="6" t="s">
        <v>687</v>
      </c>
      <c r="B424" s="106" t="s">
        <v>307</v>
      </c>
      <c r="C424" s="108">
        <v>8.4</v>
      </c>
      <c r="D424" s="107" t="s">
        <v>135</v>
      </c>
      <c r="E424" s="2">
        <v>711.98</v>
      </c>
      <c r="F424" s="49">
        <f t="shared" si="69"/>
        <v>863.63</v>
      </c>
      <c r="G424" s="2">
        <f>ROUND(F424*C424,2)</f>
        <v>7254.49</v>
      </c>
      <c r="H424" s="4">
        <f t="shared" si="68"/>
        <v>4.1450882750917756E-4</v>
      </c>
      <c r="I424" s="64"/>
    </row>
    <row r="425" spans="1:9" ht="60.6" x14ac:dyDescent="0.25">
      <c r="A425" s="6" t="s">
        <v>688</v>
      </c>
      <c r="B425" s="106" t="s">
        <v>431</v>
      </c>
      <c r="C425" s="108">
        <v>664.44</v>
      </c>
      <c r="D425" s="107" t="s">
        <v>5</v>
      </c>
      <c r="E425" s="2">
        <v>11.5</v>
      </c>
      <c r="F425" s="49">
        <f t="shared" si="69"/>
        <v>13.95</v>
      </c>
      <c r="G425" s="2">
        <f>ROUND(F425*C425,2)</f>
        <v>9268.94</v>
      </c>
      <c r="H425" s="4">
        <f t="shared" si="68"/>
        <v>5.2961096529913427E-4</v>
      </c>
      <c r="I425" s="64"/>
    </row>
    <row r="426" spans="1:9" ht="60.6" x14ac:dyDescent="0.25">
      <c r="A426" s="6" t="s">
        <v>689</v>
      </c>
      <c r="B426" s="106" t="s">
        <v>433</v>
      </c>
      <c r="C426" s="111">
        <v>60.42</v>
      </c>
      <c r="D426" s="107" t="s">
        <v>5</v>
      </c>
      <c r="E426" s="2">
        <v>10.16</v>
      </c>
      <c r="F426" s="49">
        <f t="shared" si="69"/>
        <v>12.32</v>
      </c>
      <c r="G426" s="2">
        <f>ROUND(F426*C426,2)</f>
        <v>744.37</v>
      </c>
      <c r="H426" s="4">
        <f t="shared" si="68"/>
        <v>4.2531995485968902E-5</v>
      </c>
      <c r="I426" s="64"/>
    </row>
    <row r="427" spans="1:9" ht="24.25" x14ac:dyDescent="0.25">
      <c r="A427" s="6" t="s">
        <v>690</v>
      </c>
      <c r="B427" s="106" t="s">
        <v>334</v>
      </c>
      <c r="C427" s="108">
        <f>ROUND((C421)*30,2)</f>
        <v>126</v>
      </c>
      <c r="D427" s="107" t="s">
        <v>335</v>
      </c>
      <c r="E427" s="2">
        <v>2.5</v>
      </c>
      <c r="F427" s="49">
        <f t="shared" si="69"/>
        <v>3.03</v>
      </c>
      <c r="G427" s="2">
        <f>ROUND(F427*C427,2)</f>
        <v>381.78</v>
      </c>
      <c r="H427" s="4">
        <f t="shared" si="68"/>
        <v>2.1814239204472515E-5</v>
      </c>
      <c r="I427" s="69"/>
    </row>
    <row r="428" spans="1:9" ht="11.95" customHeight="1" x14ac:dyDescent="0.25">
      <c r="A428" s="170" t="str">
        <f>CONCATENATE("TOTAL DO ITEM ",B162)</f>
        <v>TOTAL DO ITEM OBRAS CIVIS</v>
      </c>
      <c r="B428" s="171"/>
      <c r="C428" s="171"/>
      <c r="D428" s="171"/>
      <c r="E428" s="171"/>
      <c r="F428" s="172"/>
      <c r="G428" s="52">
        <f>SUM(G164:G427)</f>
        <v>17501412.560000014</v>
      </c>
      <c r="H428" s="1">
        <f>SUM(H164:H427)</f>
        <v>0.99999999999999933</v>
      </c>
      <c r="I428" s="1">
        <f>G428/$G$618</f>
        <v>0.42657606554434385</v>
      </c>
    </row>
    <row r="429" spans="1:9" ht="6.25" customHeight="1" x14ac:dyDescent="0.25">
      <c r="A429" s="173"/>
      <c r="B429" s="174"/>
      <c r="C429" s="174"/>
      <c r="D429" s="174"/>
      <c r="E429" s="174"/>
      <c r="F429" s="174"/>
      <c r="G429" s="174"/>
      <c r="H429" s="174"/>
      <c r="I429" s="175"/>
    </row>
    <row r="430" spans="1:9" x14ac:dyDescent="0.25">
      <c r="A430" s="50">
        <v>6</v>
      </c>
      <c r="B430" s="184" t="s">
        <v>691</v>
      </c>
      <c r="C430" s="185"/>
      <c r="D430" s="185"/>
      <c r="E430" s="185"/>
      <c r="F430" s="185"/>
      <c r="G430" s="185"/>
      <c r="H430" s="185"/>
      <c r="I430" s="186"/>
    </row>
    <row r="431" spans="1:9" x14ac:dyDescent="0.25">
      <c r="A431" s="55" t="s">
        <v>692</v>
      </c>
      <c r="B431" s="209" t="s">
        <v>693</v>
      </c>
      <c r="C431" s="210"/>
      <c r="D431" s="210"/>
      <c r="E431" s="210"/>
      <c r="F431" s="210"/>
      <c r="G431" s="210"/>
      <c r="H431" s="211"/>
      <c r="I431" s="68"/>
    </row>
    <row r="432" spans="1:9" x14ac:dyDescent="0.25">
      <c r="A432" s="138" t="s">
        <v>694</v>
      </c>
      <c r="B432" s="106" t="s">
        <v>695</v>
      </c>
      <c r="C432" s="108">
        <v>21</v>
      </c>
      <c r="D432" s="107" t="s">
        <v>2</v>
      </c>
      <c r="E432" s="2">
        <v>198.87</v>
      </c>
      <c r="F432" s="49">
        <f>ROUND(E432*(1+$H$12),2)</f>
        <v>241.23</v>
      </c>
      <c r="G432" s="2">
        <f>ROUND(F432*C432,2)</f>
        <v>5065.83</v>
      </c>
      <c r="H432" s="4">
        <f t="shared" ref="H432:H442" si="70">G432/$G$458</f>
        <v>3.8242989555267132E-3</v>
      </c>
      <c r="I432" s="64"/>
    </row>
    <row r="433" spans="1:9" x14ac:dyDescent="0.25">
      <c r="A433" s="138" t="s">
        <v>696</v>
      </c>
      <c r="B433" s="106" t="s">
        <v>697</v>
      </c>
      <c r="C433" s="108">
        <f>ROUND(448,2)</f>
        <v>448</v>
      </c>
      <c r="D433" s="107" t="s">
        <v>2</v>
      </c>
      <c r="E433" s="2">
        <v>51.29</v>
      </c>
      <c r="F433" s="49">
        <f>ROUND(E433*(1+$H$12),2)</f>
        <v>62.21</v>
      </c>
      <c r="G433" s="2">
        <f>ROUND(F433*C433,2)</f>
        <v>27870.080000000002</v>
      </c>
      <c r="H433" s="4">
        <f t="shared" si="70"/>
        <v>2.1039694943266147E-2</v>
      </c>
      <c r="I433" s="64"/>
    </row>
    <row r="434" spans="1:9" x14ac:dyDescent="0.25">
      <c r="A434" s="138" t="s">
        <v>698</v>
      </c>
      <c r="B434" s="106" t="s">
        <v>699</v>
      </c>
      <c r="C434" s="108">
        <v>12</v>
      </c>
      <c r="D434" s="107" t="s">
        <v>2</v>
      </c>
      <c r="E434" s="2">
        <v>198.87</v>
      </c>
      <c r="F434" s="49">
        <f>ROUND(E434*(1+$H$12),2)</f>
        <v>241.23</v>
      </c>
      <c r="G434" s="2">
        <f>ROUND(F434*C434,2)</f>
        <v>2894.76</v>
      </c>
      <c r="H434" s="4">
        <f t="shared" si="70"/>
        <v>2.1853136888724078E-3</v>
      </c>
      <c r="I434" s="64"/>
    </row>
    <row r="435" spans="1:9" x14ac:dyDescent="0.25">
      <c r="A435" s="138" t="s">
        <v>700</v>
      </c>
      <c r="B435" s="106" t="s">
        <v>701</v>
      </c>
      <c r="C435" s="111">
        <v>79</v>
      </c>
      <c r="D435" s="107" t="s">
        <v>2</v>
      </c>
      <c r="E435" s="2">
        <v>198.87</v>
      </c>
      <c r="F435" s="49">
        <f t="shared" ref="F435:F440" si="71">ROUND(E435*(1+$H$12),2)</f>
        <v>241.23</v>
      </c>
      <c r="G435" s="2">
        <f>ROUND(F435*C435,2)</f>
        <v>19057.169999999998</v>
      </c>
      <c r="H435" s="4">
        <f t="shared" si="70"/>
        <v>1.4386648451743348E-2</v>
      </c>
      <c r="I435" s="64"/>
    </row>
    <row r="436" spans="1:9" ht="24.25" x14ac:dyDescent="0.25">
      <c r="A436" s="138" t="s">
        <v>702</v>
      </c>
      <c r="B436" s="106" t="s">
        <v>703</v>
      </c>
      <c r="C436" s="111">
        <f>ROUND(27.92*2*10,2)</f>
        <v>558.4</v>
      </c>
      <c r="D436" s="107" t="s">
        <v>135</v>
      </c>
      <c r="E436" s="2">
        <v>5.78</v>
      </c>
      <c r="F436" s="49">
        <f t="shared" si="71"/>
        <v>7.01</v>
      </c>
      <c r="G436" s="2">
        <f>ROUND(F436*C436,2)</f>
        <v>3914.38</v>
      </c>
      <c r="H436" s="4">
        <f t="shared" si="70"/>
        <v>2.9550457369344522E-3</v>
      </c>
      <c r="I436" s="64"/>
    </row>
    <row r="437" spans="1:9" ht="24.25" x14ac:dyDescent="0.25">
      <c r="A437" s="138" t="s">
        <v>704</v>
      </c>
      <c r="B437" s="106" t="s">
        <v>705</v>
      </c>
      <c r="C437" s="111">
        <f>ROUND(25.35*2*10,2)</f>
        <v>507</v>
      </c>
      <c r="D437" s="107" t="s">
        <v>24</v>
      </c>
      <c r="E437" s="2">
        <v>115.09</v>
      </c>
      <c r="F437" s="49">
        <f t="shared" si="71"/>
        <v>139.6</v>
      </c>
      <c r="G437" s="2">
        <f>ROUND(F437*C437,2)</f>
        <v>70777.2</v>
      </c>
      <c r="H437" s="4">
        <f t="shared" si="70"/>
        <v>5.3431159757651808E-2</v>
      </c>
      <c r="I437" s="64"/>
    </row>
    <row r="438" spans="1:9" x14ac:dyDescent="0.25">
      <c r="A438" s="138" t="s">
        <v>706</v>
      </c>
      <c r="B438" s="106" t="s">
        <v>707</v>
      </c>
      <c r="C438" s="111">
        <v>5</v>
      </c>
      <c r="D438" s="107" t="s">
        <v>104</v>
      </c>
      <c r="E438" s="2">
        <v>8227.98</v>
      </c>
      <c r="F438" s="49">
        <f t="shared" si="71"/>
        <v>9980.5400000000009</v>
      </c>
      <c r="G438" s="2">
        <f>ROUND(F438*C438,2)</f>
        <v>49902.7</v>
      </c>
      <c r="H438" s="4">
        <f t="shared" si="70"/>
        <v>3.7672571619648293E-2</v>
      </c>
      <c r="I438" s="64"/>
    </row>
    <row r="439" spans="1:9" x14ac:dyDescent="0.25">
      <c r="A439" s="138" t="s">
        <v>708</v>
      </c>
      <c r="B439" s="106" t="s">
        <v>709</v>
      </c>
      <c r="C439" s="111">
        <f>ROUND((C436-ROUND(2.94*1.84*1.92*10,2)),2)</f>
        <v>454.54</v>
      </c>
      <c r="D439" s="107" t="s">
        <v>135</v>
      </c>
      <c r="E439" s="2">
        <v>17.61</v>
      </c>
      <c r="F439" s="49">
        <f t="shared" si="71"/>
        <v>21.36</v>
      </c>
      <c r="G439" s="2">
        <f>ROUND(F439*C439,2)</f>
        <v>9708.9699999999993</v>
      </c>
      <c r="H439" s="4">
        <f t="shared" si="70"/>
        <v>7.3295005616533107E-3</v>
      </c>
      <c r="I439" s="64"/>
    </row>
    <row r="440" spans="1:9" ht="48.5" x14ac:dyDescent="0.25">
      <c r="A440" s="138" t="s">
        <v>710</v>
      </c>
      <c r="B440" s="106" t="s">
        <v>711</v>
      </c>
      <c r="C440" s="108">
        <v>30</v>
      </c>
      <c r="D440" s="107" t="s">
        <v>2</v>
      </c>
      <c r="E440" s="2">
        <v>8886.4599999999991</v>
      </c>
      <c r="F440" s="49">
        <f t="shared" si="71"/>
        <v>10779.28</v>
      </c>
      <c r="G440" s="2">
        <f>ROUND(F440*C440,2)</f>
        <v>323378.40000000002</v>
      </c>
      <c r="H440" s="4">
        <f t="shared" si="70"/>
        <v>0.24412498590752152</v>
      </c>
      <c r="I440" s="64"/>
    </row>
    <row r="441" spans="1:9" ht="24.25" x14ac:dyDescent="0.25">
      <c r="A441" s="138" t="s">
        <v>712</v>
      </c>
      <c r="B441" s="106" t="s">
        <v>713</v>
      </c>
      <c r="C441" s="108">
        <f>ROUND(C440*(8.7*1.8+2.72*1.62),1)</f>
        <v>602</v>
      </c>
      <c r="D441" s="107" t="s">
        <v>24</v>
      </c>
      <c r="E441" s="2">
        <v>35.17</v>
      </c>
      <c r="F441" s="49">
        <f>ROUND(E441*(1+$H$12),2)</f>
        <v>42.66</v>
      </c>
      <c r="G441" s="2">
        <f>ROUND(F441*C441,2)</f>
        <v>25681.32</v>
      </c>
      <c r="H441" s="4">
        <f t="shared" si="70"/>
        <v>1.938735513283061E-2</v>
      </c>
      <c r="I441" s="64"/>
    </row>
    <row r="442" spans="1:9" x14ac:dyDescent="0.25">
      <c r="A442" s="138" t="s">
        <v>714</v>
      </c>
      <c r="B442" s="106" t="s">
        <v>715</v>
      </c>
      <c r="C442" s="108">
        <v>98</v>
      </c>
      <c r="D442" s="107" t="s">
        <v>2</v>
      </c>
      <c r="E442" s="2">
        <v>198.87</v>
      </c>
      <c r="F442" s="49">
        <f>ROUND(E442*(1+$H$12),2)</f>
        <v>241.23</v>
      </c>
      <c r="G442" s="2">
        <f>ROUND(F442*C442,2)</f>
        <v>23640.54</v>
      </c>
      <c r="H442" s="4">
        <f t="shared" si="70"/>
        <v>1.7846728459124661E-2</v>
      </c>
      <c r="I442" s="64"/>
    </row>
    <row r="443" spans="1:9" x14ac:dyDescent="0.25">
      <c r="A443" s="55" t="s">
        <v>716</v>
      </c>
      <c r="B443" s="209" t="s">
        <v>717</v>
      </c>
      <c r="C443" s="210"/>
      <c r="D443" s="210"/>
      <c r="E443" s="210"/>
      <c r="F443" s="210"/>
      <c r="G443" s="210"/>
      <c r="H443" s="211"/>
      <c r="I443" s="69"/>
    </row>
    <row r="444" spans="1:9" ht="24.25" x14ac:dyDescent="0.25">
      <c r="A444" s="6" t="s">
        <v>718</v>
      </c>
      <c r="B444" s="141" t="s">
        <v>719</v>
      </c>
      <c r="C444" s="7">
        <v>7</v>
      </c>
      <c r="D444" s="75" t="s">
        <v>2</v>
      </c>
      <c r="E444" s="2">
        <v>9341.4599999999991</v>
      </c>
      <c r="F444" s="49">
        <f>ROUND(E444*(1+$H$12),2)</f>
        <v>11331.19</v>
      </c>
      <c r="G444" s="2">
        <f>ROUND(F444*C444,2)</f>
        <v>79318.33</v>
      </c>
      <c r="H444" s="4">
        <f>G444/$G$458</f>
        <v>5.9879033953591648E-2</v>
      </c>
      <c r="I444" s="64"/>
    </row>
    <row r="445" spans="1:9" s="156" customFormat="1" ht="11.95" customHeight="1" x14ac:dyDescent="0.25">
      <c r="A445" s="6" t="s">
        <v>720</v>
      </c>
      <c r="B445" s="5" t="s">
        <v>723</v>
      </c>
      <c r="C445" s="7">
        <v>2</v>
      </c>
      <c r="D445" s="75" t="s">
        <v>2</v>
      </c>
      <c r="E445" s="2">
        <v>1203.99</v>
      </c>
      <c r="F445" s="3">
        <f>ROUND(E445*(1+$H$12),2)</f>
        <v>1460.44</v>
      </c>
      <c r="G445" s="2">
        <f>ROUND(F445*C445,2)</f>
        <v>2920.88</v>
      </c>
      <c r="H445" s="4">
        <f>G445/$G$458</f>
        <v>2.2050322125335563E-3</v>
      </c>
      <c r="I445" s="69"/>
    </row>
    <row r="446" spans="1:9" s="156" customFormat="1" ht="11.95" customHeight="1" x14ac:dyDescent="0.25">
      <c r="A446" s="6" t="s">
        <v>722</v>
      </c>
      <c r="B446" s="5" t="s">
        <v>1068</v>
      </c>
      <c r="C446" s="7">
        <v>112</v>
      </c>
      <c r="D446" s="75" t="s">
        <v>2</v>
      </c>
      <c r="E446" s="2">
        <v>2868.44</v>
      </c>
      <c r="F446" s="3">
        <f>ROUND(E446*(1+$H$12),2)</f>
        <v>3479.42</v>
      </c>
      <c r="G446" s="2">
        <f>ROUND(F446*C446,2)</f>
        <v>389695.04</v>
      </c>
      <c r="H446" s="4">
        <f>G446/$G$458</f>
        <v>0.29418877744534272</v>
      </c>
      <c r="I446" s="69"/>
    </row>
    <row r="447" spans="1:9" x14ac:dyDescent="0.25">
      <c r="A447" s="6" t="s">
        <v>724</v>
      </c>
      <c r="B447" s="5" t="s">
        <v>721</v>
      </c>
      <c r="C447" s="7">
        <v>6</v>
      </c>
      <c r="D447" s="75" t="s">
        <v>2</v>
      </c>
      <c r="E447" s="2">
        <v>5638.96</v>
      </c>
      <c r="F447" s="49">
        <f t="shared" ref="F447" si="72">ROUND(E447*(1+$H$13),2)</f>
        <v>6372.02</v>
      </c>
      <c r="G447" s="2">
        <f>ROUND(F447*C447,2)</f>
        <v>38232.120000000003</v>
      </c>
      <c r="H447" s="4">
        <f t="shared" ref="H447" si="73">G447/$G$458</f>
        <v>2.8862211440883721E-2</v>
      </c>
      <c r="I447" s="64"/>
    </row>
    <row r="448" spans="1:9" s="156" customFormat="1" ht="11.95" customHeight="1" x14ac:dyDescent="0.25">
      <c r="A448" s="6" t="s">
        <v>1075</v>
      </c>
      <c r="B448" s="106" t="s">
        <v>1069</v>
      </c>
      <c r="C448" s="108">
        <v>2</v>
      </c>
      <c r="D448" s="107" t="s">
        <v>2</v>
      </c>
      <c r="E448" s="2">
        <v>4386</v>
      </c>
      <c r="F448" s="3">
        <f t="shared" ref="F448:F454" si="74">ROUND(E448*(1+$H$12),2)</f>
        <v>5320.22</v>
      </c>
      <c r="G448" s="2">
        <f>ROUND(F448*C448,2)</f>
        <v>10640.44</v>
      </c>
      <c r="H448" s="4">
        <f>G448/$G$458</f>
        <v>8.0326863669615174E-3</v>
      </c>
      <c r="I448" s="69"/>
    </row>
    <row r="449" spans="1:9" s="156" customFormat="1" ht="11.95" customHeight="1" x14ac:dyDescent="0.25">
      <c r="A449" s="6" t="s">
        <v>1076</v>
      </c>
      <c r="B449" s="106" t="s">
        <v>1070</v>
      </c>
      <c r="C449" s="108">
        <v>1</v>
      </c>
      <c r="D449" s="107" t="s">
        <v>2</v>
      </c>
      <c r="E449" s="2">
        <v>13980</v>
      </c>
      <c r="F449" s="3">
        <f t="shared" si="74"/>
        <v>16957.740000000002</v>
      </c>
      <c r="G449" s="2">
        <f>ROUND(F449*C449,2)</f>
        <v>16957.740000000002</v>
      </c>
      <c r="H449" s="4">
        <f t="shared" ref="H449:H450" si="75">G449/$G$458</f>
        <v>1.2801745690260741E-2</v>
      </c>
      <c r="I449" s="69"/>
    </row>
    <row r="450" spans="1:9" s="156" customFormat="1" ht="11.95" customHeight="1" x14ac:dyDescent="0.25">
      <c r="A450" s="6" t="s">
        <v>1077</v>
      </c>
      <c r="B450" s="106" t="s">
        <v>1071</v>
      </c>
      <c r="C450" s="108">
        <v>1</v>
      </c>
      <c r="D450" s="107" t="s">
        <v>2</v>
      </c>
      <c r="E450" s="2">
        <v>11701.13</v>
      </c>
      <c r="F450" s="3">
        <f t="shared" si="74"/>
        <v>14193.47</v>
      </c>
      <c r="G450" s="2">
        <f>ROUND(F450*C450,2)</f>
        <v>14193.47</v>
      </c>
      <c r="H450" s="4">
        <f t="shared" si="75"/>
        <v>1.071494157843823E-2</v>
      </c>
      <c r="I450" s="69"/>
    </row>
    <row r="451" spans="1:9" s="156" customFormat="1" ht="11.95" customHeight="1" x14ac:dyDescent="0.25">
      <c r="A451" s="6" t="s">
        <v>1078</v>
      </c>
      <c r="B451" s="106" t="s">
        <v>1072</v>
      </c>
      <c r="C451" s="108">
        <v>1</v>
      </c>
      <c r="D451" s="107" t="s">
        <v>2</v>
      </c>
      <c r="E451" s="2">
        <v>10000</v>
      </c>
      <c r="F451" s="3">
        <f t="shared" si="74"/>
        <v>12130</v>
      </c>
      <c r="G451" s="2">
        <f>ROUND(F451*C451,2)</f>
        <v>12130</v>
      </c>
      <c r="H451" s="4">
        <f>G451/$G$458</f>
        <v>9.1571857584125463E-3</v>
      </c>
      <c r="I451" s="69"/>
    </row>
    <row r="452" spans="1:9" s="156" customFormat="1" ht="11.95" customHeight="1" x14ac:dyDescent="0.25">
      <c r="A452" s="6" t="s">
        <v>1079</v>
      </c>
      <c r="B452" s="5" t="s">
        <v>1073</v>
      </c>
      <c r="C452" s="7">
        <v>1</v>
      </c>
      <c r="D452" s="75" t="s">
        <v>2</v>
      </c>
      <c r="E452" s="2">
        <v>38800</v>
      </c>
      <c r="F452" s="3">
        <f t="shared" si="74"/>
        <v>47064.4</v>
      </c>
      <c r="G452" s="2">
        <f>ROUND(F452*C452,2)</f>
        <v>47064.4</v>
      </c>
      <c r="H452" s="4">
        <f>G452/$G$458</f>
        <v>3.5529880742640685E-2</v>
      </c>
      <c r="I452" s="69"/>
    </row>
    <row r="453" spans="1:9" s="156" customFormat="1" ht="11.95" customHeight="1" x14ac:dyDescent="0.25">
      <c r="A453" s="6" t="s">
        <v>1080</v>
      </c>
      <c r="B453" s="5" t="s">
        <v>1074</v>
      </c>
      <c r="C453" s="7">
        <v>1</v>
      </c>
      <c r="D453" s="75" t="s">
        <v>2</v>
      </c>
      <c r="E453" s="2">
        <v>18794.419999999998</v>
      </c>
      <c r="F453" s="3">
        <f t="shared" si="74"/>
        <v>22797.63</v>
      </c>
      <c r="G453" s="2">
        <f>ROUND(F453*C453,2)</f>
        <v>22797.63</v>
      </c>
      <c r="H453" s="4">
        <f>G453/$G$458</f>
        <v>1.7210398413978454E-2</v>
      </c>
      <c r="I453" s="69"/>
    </row>
    <row r="454" spans="1:9" ht="24.25" customHeight="1" x14ac:dyDescent="0.25">
      <c r="A454" s="6" t="s">
        <v>1081</v>
      </c>
      <c r="B454" s="5" t="s">
        <v>725</v>
      </c>
      <c r="C454" s="7">
        <f>C447+C448+C449+C450+C451+C452+C453</f>
        <v>13</v>
      </c>
      <c r="D454" s="75" t="s">
        <v>2</v>
      </c>
      <c r="E454" s="2">
        <v>184.19000000000005</v>
      </c>
      <c r="F454" s="49">
        <f t="shared" si="74"/>
        <v>223.42</v>
      </c>
      <c r="G454" s="2">
        <f>ROUND(F454*C454,2)</f>
        <v>2904.46</v>
      </c>
      <c r="H454" s="4">
        <f>G454/$G$458</f>
        <v>2.1926364177971068E-3</v>
      </c>
      <c r="I454" s="69"/>
    </row>
    <row r="455" spans="1:9" x14ac:dyDescent="0.25">
      <c r="A455" s="55" t="s">
        <v>726</v>
      </c>
      <c r="B455" s="96" t="s">
        <v>727</v>
      </c>
      <c r="C455" s="100"/>
      <c r="D455" s="100"/>
      <c r="E455" s="100"/>
      <c r="F455" s="100"/>
      <c r="G455" s="100"/>
      <c r="H455" s="101"/>
      <c r="I455" s="69"/>
    </row>
    <row r="456" spans="1:9" ht="24.25" x14ac:dyDescent="0.25">
      <c r="A456" s="138" t="s">
        <v>728</v>
      </c>
      <c r="B456" s="5" t="s">
        <v>729</v>
      </c>
      <c r="C456" s="7">
        <f>ROUND(51.32*1.05,2)</f>
        <v>53.89</v>
      </c>
      <c r="D456" s="75" t="s">
        <v>24</v>
      </c>
      <c r="E456" s="2">
        <v>1330.81</v>
      </c>
      <c r="F456" s="49">
        <f>ROUND(E456*(1+$H$12),2)</f>
        <v>1614.27</v>
      </c>
      <c r="G456" s="2">
        <f>ROUND(F456*C456,2)</f>
        <v>86993.01</v>
      </c>
      <c r="H456" s="4">
        <f>G456/$G$458</f>
        <v>6.5672807275633988E-2</v>
      </c>
      <c r="I456" s="64"/>
    </row>
    <row r="457" spans="1:9" ht="36.4" x14ac:dyDescent="0.25">
      <c r="A457" s="138" t="s">
        <v>730</v>
      </c>
      <c r="B457" s="5" t="s">
        <v>731</v>
      </c>
      <c r="C457" s="7">
        <f>ROUND(15.06*2*0.8,2)</f>
        <v>24.1</v>
      </c>
      <c r="D457" s="75" t="s">
        <v>24</v>
      </c>
      <c r="E457" s="2">
        <v>1330.81</v>
      </c>
      <c r="F457" s="49">
        <f>ROUND(E457*(1+$H$12),2)</f>
        <v>1614.27</v>
      </c>
      <c r="G457" s="2">
        <f>ROUND(F457*C457,2)</f>
        <v>38903.910000000003</v>
      </c>
      <c r="H457" s="4">
        <f>G457/$G$458</f>
        <v>2.9369359488752141E-2</v>
      </c>
      <c r="I457" s="64"/>
    </row>
    <row r="458" spans="1:9" ht="11.95" customHeight="1" x14ac:dyDescent="0.25">
      <c r="A458" s="170" t="str">
        <f>CONCATENATE("TOTAL DO ITEM ",B430)</f>
        <v>TOTAL DO ITEM MOBILIÁRIO e EQUIPAMENTO URBANO</v>
      </c>
      <c r="B458" s="171"/>
      <c r="C458" s="171"/>
      <c r="D458" s="171"/>
      <c r="E458" s="171"/>
      <c r="F458" s="172"/>
      <c r="G458" s="52">
        <f>SUM(G432:G457)</f>
        <v>1324642.7799999996</v>
      </c>
      <c r="H458" s="1">
        <f>SUM(H432:H457)</f>
        <v>1.0000000000000002</v>
      </c>
      <c r="I458" s="1">
        <f>G458/$G$618</f>
        <v>3.2286588491467524E-2</v>
      </c>
    </row>
    <row r="459" spans="1:9" ht="6.25" customHeight="1" x14ac:dyDescent="0.25">
      <c r="A459" s="173"/>
      <c r="B459" s="174"/>
      <c r="C459" s="174"/>
      <c r="D459" s="174"/>
      <c r="E459" s="174"/>
      <c r="F459" s="174"/>
      <c r="G459" s="174"/>
      <c r="H459" s="174"/>
      <c r="I459" s="175"/>
    </row>
    <row r="460" spans="1:9" x14ac:dyDescent="0.25">
      <c r="A460" s="50">
        <v>7</v>
      </c>
      <c r="B460" s="184" t="s">
        <v>732</v>
      </c>
      <c r="C460" s="185"/>
      <c r="D460" s="185"/>
      <c r="E460" s="185"/>
      <c r="F460" s="185"/>
      <c r="G460" s="185"/>
      <c r="H460" s="185"/>
      <c r="I460" s="186"/>
    </row>
    <row r="461" spans="1:9" ht="11.95" customHeight="1" x14ac:dyDescent="0.25">
      <c r="A461" s="51" t="s">
        <v>733</v>
      </c>
      <c r="B461" s="176" t="s">
        <v>734</v>
      </c>
      <c r="C461" s="177"/>
      <c r="D461" s="177"/>
      <c r="E461" s="177"/>
      <c r="F461" s="177"/>
      <c r="G461" s="177"/>
      <c r="H461" s="178"/>
      <c r="I461" s="69"/>
    </row>
    <row r="462" spans="1:9" x14ac:dyDescent="0.25">
      <c r="A462" s="6" t="s">
        <v>735</v>
      </c>
      <c r="B462" s="112" t="s">
        <v>736</v>
      </c>
      <c r="C462" s="113">
        <v>40</v>
      </c>
      <c r="D462" s="107" t="s">
        <v>63</v>
      </c>
      <c r="E462" s="120">
        <v>24.71</v>
      </c>
      <c r="F462" s="49">
        <f>ROUND(E462*(1+$H$12),2)</f>
        <v>29.97</v>
      </c>
      <c r="G462" s="2">
        <f>ROUND(F462*C462,2)</f>
        <v>1198.8</v>
      </c>
      <c r="H462" s="4">
        <f t="shared" ref="H462:H487" si="76">G462/$G$546</f>
        <v>3.0398457442093647E-4</v>
      </c>
      <c r="I462" s="69"/>
    </row>
    <row r="463" spans="1:9" ht="24.25" x14ac:dyDescent="0.25">
      <c r="A463" s="6" t="s">
        <v>737</v>
      </c>
      <c r="B463" s="114" t="s">
        <v>738</v>
      </c>
      <c r="C463" s="115">
        <f>1+4+1</f>
        <v>6</v>
      </c>
      <c r="D463" s="107" t="s">
        <v>63</v>
      </c>
      <c r="E463" s="120">
        <v>2185.16</v>
      </c>
      <c r="F463" s="49">
        <f t="shared" ref="F463" si="77">ROUND(E463*(1+$H$12),2)</f>
        <v>2650.6</v>
      </c>
      <c r="G463" s="2">
        <f>ROUND(F463*C463,2)</f>
        <v>15903.6</v>
      </c>
      <c r="H463" s="4">
        <f t="shared" si="76"/>
        <v>4.0327403051057774E-3</v>
      </c>
      <c r="I463" s="69"/>
    </row>
    <row r="464" spans="1:9" ht="24.25" x14ac:dyDescent="0.25">
      <c r="A464" s="6" t="s">
        <v>739</v>
      </c>
      <c r="B464" s="114" t="s">
        <v>740</v>
      </c>
      <c r="C464" s="115">
        <v>65</v>
      </c>
      <c r="D464" s="107" t="s">
        <v>63</v>
      </c>
      <c r="E464" s="120">
        <v>3260.88</v>
      </c>
      <c r="F464" s="49">
        <f t="shared" ref="F464:F474" si="78">ROUND(E464*(1+$H$12),2)</f>
        <v>3955.45</v>
      </c>
      <c r="G464" s="2">
        <f>ROUND(F464*C464,2)</f>
        <v>257104.25</v>
      </c>
      <c r="H464" s="4">
        <f t="shared" si="76"/>
        <v>6.5194966648368421E-2</v>
      </c>
      <c r="I464" s="69"/>
    </row>
    <row r="465" spans="1:9" ht="24.25" x14ac:dyDescent="0.25">
      <c r="A465" s="6" t="s">
        <v>741</v>
      </c>
      <c r="B465" s="114" t="s">
        <v>742</v>
      </c>
      <c r="C465" s="115">
        <f>82+11</f>
        <v>93</v>
      </c>
      <c r="D465" s="107" t="s">
        <v>63</v>
      </c>
      <c r="E465" s="120">
        <v>373.9</v>
      </c>
      <c r="F465" s="49">
        <f t="shared" si="78"/>
        <v>453.54</v>
      </c>
      <c r="G465" s="2">
        <f>ROUND(F465*C465,2)</f>
        <v>42179.22</v>
      </c>
      <c r="H465" s="4">
        <f t="shared" si="76"/>
        <v>1.0695555756679223E-2</v>
      </c>
      <c r="I465" s="69"/>
    </row>
    <row r="466" spans="1:9" x14ac:dyDescent="0.25">
      <c r="A466" s="6" t="s">
        <v>743</v>
      </c>
      <c r="B466" s="114" t="s">
        <v>744</v>
      </c>
      <c r="C466" s="115">
        <v>40</v>
      </c>
      <c r="D466" s="107" t="s">
        <v>63</v>
      </c>
      <c r="E466" s="120">
        <v>92.6</v>
      </c>
      <c r="F466" s="49">
        <f t="shared" si="78"/>
        <v>112.32</v>
      </c>
      <c r="G466" s="2">
        <f>ROUND(F466*C466,2)</f>
        <v>4492.8</v>
      </c>
      <c r="H466" s="4">
        <f t="shared" si="76"/>
        <v>1.1392575041361225E-3</v>
      </c>
      <c r="I466" s="69"/>
    </row>
    <row r="467" spans="1:9" ht="60.6" x14ac:dyDescent="0.25">
      <c r="A467" s="6" t="s">
        <v>745</v>
      </c>
      <c r="B467" s="114" t="s">
        <v>746</v>
      </c>
      <c r="C467" s="115">
        <v>13600</v>
      </c>
      <c r="D467" s="116" t="s">
        <v>3</v>
      </c>
      <c r="E467" s="120">
        <v>22</v>
      </c>
      <c r="F467" s="49">
        <f t="shared" si="78"/>
        <v>26.69</v>
      </c>
      <c r="G467" s="2">
        <f>ROUND(F467*C467,2)</f>
        <v>362984</v>
      </c>
      <c r="H467" s="4">
        <f t="shared" si="76"/>
        <v>9.2043323958632975E-2</v>
      </c>
      <c r="I467" s="69"/>
    </row>
    <row r="468" spans="1:9" ht="60.6" x14ac:dyDescent="0.25">
      <c r="A468" s="6" t="s">
        <v>747</v>
      </c>
      <c r="B468" s="114" t="s">
        <v>748</v>
      </c>
      <c r="C468" s="115">
        <v>2000</v>
      </c>
      <c r="D468" s="116" t="s">
        <v>3</v>
      </c>
      <c r="E468" s="120">
        <v>11.69</v>
      </c>
      <c r="F468" s="49">
        <f t="shared" si="78"/>
        <v>14.18</v>
      </c>
      <c r="G468" s="2">
        <f>ROUND(F468*C468,2)</f>
        <v>28360</v>
      </c>
      <c r="H468" s="4">
        <f t="shared" si="76"/>
        <v>7.1913601356170835E-3</v>
      </c>
      <c r="I468" s="69"/>
    </row>
    <row r="469" spans="1:9" ht="60.6" x14ac:dyDescent="0.25">
      <c r="A469" s="6" t="s">
        <v>749</v>
      </c>
      <c r="B469" s="114" t="s">
        <v>750</v>
      </c>
      <c r="C469" s="115">
        <v>4500</v>
      </c>
      <c r="D469" s="116" t="s">
        <v>3</v>
      </c>
      <c r="E469" s="120">
        <v>8.2100000000000009</v>
      </c>
      <c r="F469" s="49">
        <f t="shared" si="78"/>
        <v>9.9600000000000009</v>
      </c>
      <c r="G469" s="2">
        <f>ROUND(F469*C469,2)</f>
        <v>44820</v>
      </c>
      <c r="H469" s="4">
        <f t="shared" si="76"/>
        <v>1.1365189043665644E-2</v>
      </c>
      <c r="I469" s="69"/>
    </row>
    <row r="470" spans="1:9" ht="60.6" x14ac:dyDescent="0.25">
      <c r="A470" s="6" t="s">
        <v>751</v>
      </c>
      <c r="B470" s="114" t="s">
        <v>752</v>
      </c>
      <c r="C470" s="115">
        <f>2500+2100</f>
        <v>4600</v>
      </c>
      <c r="D470" s="116" t="s">
        <v>3</v>
      </c>
      <c r="E470" s="120">
        <v>13.95</v>
      </c>
      <c r="F470" s="49">
        <f t="shared" si="78"/>
        <v>16.920000000000002</v>
      </c>
      <c r="G470" s="2">
        <f>ROUND(F470*C470,2)</f>
        <v>77832</v>
      </c>
      <c r="H470" s="4">
        <f t="shared" si="76"/>
        <v>1.9736175672614556E-2</v>
      </c>
      <c r="I470" s="69"/>
    </row>
    <row r="471" spans="1:9" ht="60.6" x14ac:dyDescent="0.25">
      <c r="A471" s="6" t="s">
        <v>753</v>
      </c>
      <c r="B471" s="114" t="s">
        <v>754</v>
      </c>
      <c r="C471" s="115">
        <v>500</v>
      </c>
      <c r="D471" s="116" t="s">
        <v>3</v>
      </c>
      <c r="E471" s="120">
        <v>11.79</v>
      </c>
      <c r="F471" s="49">
        <f t="shared" si="78"/>
        <v>14.3</v>
      </c>
      <c r="G471" s="2">
        <f>ROUND(F471*C471,2)</f>
        <v>7150</v>
      </c>
      <c r="H471" s="4">
        <f t="shared" si="76"/>
        <v>1.8130544770684819E-3</v>
      </c>
      <c r="I471" s="69"/>
    </row>
    <row r="472" spans="1:9" x14ac:dyDescent="0.25">
      <c r="A472" s="6" t="s">
        <v>755</v>
      </c>
      <c r="B472" s="112" t="s">
        <v>756</v>
      </c>
      <c r="C472" s="113">
        <v>40</v>
      </c>
      <c r="D472" s="107" t="s">
        <v>63</v>
      </c>
      <c r="E472" s="161">
        <v>71.64</v>
      </c>
      <c r="F472" s="49">
        <f t="shared" si="78"/>
        <v>86.9</v>
      </c>
      <c r="G472" s="2">
        <f>ROUND(F472*C472,2)</f>
        <v>3476</v>
      </c>
      <c r="H472" s="4">
        <f t="shared" si="76"/>
        <v>8.8142340731329268E-4</v>
      </c>
      <c r="I472" s="69"/>
    </row>
    <row r="473" spans="1:9" x14ac:dyDescent="0.25">
      <c r="A473" s="6" t="s">
        <v>757</v>
      </c>
      <c r="B473" s="114" t="s">
        <v>758</v>
      </c>
      <c r="C473" s="115">
        <v>300</v>
      </c>
      <c r="D473" s="116" t="s">
        <v>3</v>
      </c>
      <c r="E473" s="120">
        <v>13.94</v>
      </c>
      <c r="F473" s="49">
        <f t="shared" si="78"/>
        <v>16.91</v>
      </c>
      <c r="G473" s="2">
        <f>ROUND(F473*C473,2)</f>
        <v>5073</v>
      </c>
      <c r="H473" s="4">
        <f t="shared" si="76"/>
        <v>1.2863811695340431E-3</v>
      </c>
      <c r="I473" s="69"/>
    </row>
    <row r="474" spans="1:9" ht="24.25" x14ac:dyDescent="0.25">
      <c r="A474" s="6" t="s">
        <v>759</v>
      </c>
      <c r="B474" s="114" t="s">
        <v>760</v>
      </c>
      <c r="C474" s="115">
        <v>150</v>
      </c>
      <c r="D474" s="107" t="s">
        <v>63</v>
      </c>
      <c r="E474" s="120">
        <v>10.5</v>
      </c>
      <c r="F474" s="49">
        <f t="shared" si="78"/>
        <v>12.74</v>
      </c>
      <c r="G474" s="2">
        <f>ROUND(F474*C474,2)</f>
        <v>1911</v>
      </c>
      <c r="H474" s="4">
        <f t="shared" si="76"/>
        <v>4.8458001478012149E-4</v>
      </c>
      <c r="I474" s="69"/>
    </row>
    <row r="475" spans="1:9" ht="24.25" x14ac:dyDescent="0.25">
      <c r="A475" s="6" t="s">
        <v>761</v>
      </c>
      <c r="B475" s="114" t="s">
        <v>762</v>
      </c>
      <c r="C475" s="115">
        <v>150</v>
      </c>
      <c r="D475" s="107" t="s">
        <v>63</v>
      </c>
      <c r="E475" s="120">
        <v>12.6</v>
      </c>
      <c r="F475" s="49">
        <f>ROUND(E475*(1+$H$12),2)</f>
        <v>15.28</v>
      </c>
      <c r="G475" s="2">
        <f>ROUND(F475*C475,2)</f>
        <v>2292</v>
      </c>
      <c r="H475" s="4">
        <f t="shared" si="76"/>
        <v>5.8119172887286159E-4</v>
      </c>
      <c r="I475" s="69"/>
    </row>
    <row r="476" spans="1:9" x14ac:dyDescent="0.25">
      <c r="A476" s="6" t="s">
        <v>763</v>
      </c>
      <c r="B476" s="112" t="s">
        <v>764</v>
      </c>
      <c r="C476" s="113">
        <v>80</v>
      </c>
      <c r="D476" s="107" t="s">
        <v>63</v>
      </c>
      <c r="E476" s="161">
        <v>56.74</v>
      </c>
      <c r="F476" s="49">
        <f t="shared" ref="F476:F484" si="79">ROUND(E476*(1+$H$12),2)</f>
        <v>68.83</v>
      </c>
      <c r="G476" s="2">
        <f>ROUND(F476*C476,2)</f>
        <v>5506.4</v>
      </c>
      <c r="H476" s="4">
        <f t="shared" si="76"/>
        <v>1.396280163990194E-3</v>
      </c>
      <c r="I476" s="69"/>
    </row>
    <row r="477" spans="1:9" x14ac:dyDescent="0.25">
      <c r="A477" s="6" t="s">
        <v>765</v>
      </c>
      <c r="B477" s="114" t="s">
        <v>8</v>
      </c>
      <c r="C477" s="115">
        <v>100</v>
      </c>
      <c r="D477" s="107" t="s">
        <v>63</v>
      </c>
      <c r="E477" s="120">
        <v>3.15</v>
      </c>
      <c r="F477" s="49">
        <f t="shared" si="79"/>
        <v>3.82</v>
      </c>
      <c r="G477" s="2">
        <f>ROUND(F477*C477,2)</f>
        <v>382</v>
      </c>
      <c r="H477" s="4">
        <f t="shared" si="76"/>
        <v>9.6865288145476936E-5</v>
      </c>
      <c r="I477" s="69"/>
    </row>
    <row r="478" spans="1:9" x14ac:dyDescent="0.25">
      <c r="A478" s="6" t="s">
        <v>766</v>
      </c>
      <c r="B478" s="114" t="s">
        <v>9</v>
      </c>
      <c r="C478" s="115">
        <v>250</v>
      </c>
      <c r="D478" s="107" t="s">
        <v>63</v>
      </c>
      <c r="E478" s="120">
        <v>6.65</v>
      </c>
      <c r="F478" s="49">
        <f t="shared" si="79"/>
        <v>8.07</v>
      </c>
      <c r="G478" s="2">
        <f>ROUND(F478*C478,2)</f>
        <v>2017.5</v>
      </c>
      <c r="H478" s="4">
        <f t="shared" si="76"/>
        <v>5.1158565139659612E-4</v>
      </c>
      <c r="I478" s="69"/>
    </row>
    <row r="479" spans="1:9" x14ac:dyDescent="0.25">
      <c r="A479" s="6" t="s">
        <v>767</v>
      </c>
      <c r="B479" s="114" t="s">
        <v>7</v>
      </c>
      <c r="C479" s="115">
        <v>450</v>
      </c>
      <c r="D479" s="107" t="s">
        <v>63</v>
      </c>
      <c r="E479" s="120">
        <v>11.49</v>
      </c>
      <c r="F479" s="49">
        <f t="shared" si="79"/>
        <v>13.94</v>
      </c>
      <c r="G479" s="2">
        <f>ROUND(F479*C479,2)</f>
        <v>6273</v>
      </c>
      <c r="H479" s="4">
        <f t="shared" si="76"/>
        <v>1.5906700328182639E-3</v>
      </c>
      <c r="I479" s="69"/>
    </row>
    <row r="480" spans="1:9" x14ac:dyDescent="0.25">
      <c r="A480" s="6" t="s">
        <v>768</v>
      </c>
      <c r="B480" s="114" t="s">
        <v>6</v>
      </c>
      <c r="C480" s="115">
        <v>1300</v>
      </c>
      <c r="D480" s="107" t="s">
        <v>63</v>
      </c>
      <c r="E480" s="120">
        <v>18.3</v>
      </c>
      <c r="F480" s="49">
        <f t="shared" si="79"/>
        <v>22.2</v>
      </c>
      <c r="G480" s="2">
        <f>ROUND(F480*C480,2)</f>
        <v>28860</v>
      </c>
      <c r="H480" s="4">
        <f t="shared" si="76"/>
        <v>7.3181471619855089E-3</v>
      </c>
      <c r="I480" s="69"/>
    </row>
    <row r="481" spans="1:9" ht="36.4" x14ac:dyDescent="0.25">
      <c r="A481" s="6" t="s">
        <v>769</v>
      </c>
      <c r="B481" s="114" t="s">
        <v>770</v>
      </c>
      <c r="C481" s="115">
        <v>10</v>
      </c>
      <c r="D481" s="107" t="s">
        <v>63</v>
      </c>
      <c r="E481" s="120">
        <v>14363.21</v>
      </c>
      <c r="F481" s="49">
        <f t="shared" si="79"/>
        <v>17422.57</v>
      </c>
      <c r="G481" s="2">
        <f>ROUND(F481*C481,2)</f>
        <v>174225.7</v>
      </c>
      <c r="H481" s="4">
        <f t="shared" si="76"/>
        <v>4.4179116839914719E-2</v>
      </c>
      <c r="I481" s="69"/>
    </row>
    <row r="482" spans="1:9" ht="24.25" x14ac:dyDescent="0.25">
      <c r="A482" s="6" t="s">
        <v>771</v>
      </c>
      <c r="B482" s="112" t="s">
        <v>772</v>
      </c>
      <c r="C482" s="113">
        <v>8</v>
      </c>
      <c r="D482" s="107" t="s">
        <v>63</v>
      </c>
      <c r="E482" s="161">
        <v>1173.8499999999999</v>
      </c>
      <c r="F482" s="49">
        <f t="shared" si="79"/>
        <v>1423.88</v>
      </c>
      <c r="G482" s="2">
        <f>ROUND(F482*C482,2)</f>
        <v>11391.04</v>
      </c>
      <c r="H482" s="4">
        <f t="shared" si="76"/>
        <v>2.8884721776875752E-3</v>
      </c>
      <c r="I482" s="69"/>
    </row>
    <row r="483" spans="1:9" ht="24.25" x14ac:dyDescent="0.25">
      <c r="A483" s="6" t="s">
        <v>773</v>
      </c>
      <c r="B483" s="114" t="s">
        <v>774</v>
      </c>
      <c r="C483" s="115">
        <f>65-C486</f>
        <v>17</v>
      </c>
      <c r="D483" s="107" t="s">
        <v>63</v>
      </c>
      <c r="E483" s="120">
        <v>2142.52</v>
      </c>
      <c r="F483" s="49">
        <f t="shared" si="79"/>
        <v>2598.88</v>
      </c>
      <c r="G483" s="2">
        <f>ROUND(F483*C483,2)</f>
        <v>44180.959999999999</v>
      </c>
      <c r="H483" s="4">
        <f t="shared" si="76"/>
        <v>1.1203145081004687E-2</v>
      </c>
      <c r="I483" s="69"/>
    </row>
    <row r="484" spans="1:9" ht="24.25" x14ac:dyDescent="0.25">
      <c r="A484" s="6" t="s">
        <v>775</v>
      </c>
      <c r="B484" s="114" t="s">
        <v>776</v>
      </c>
      <c r="C484" s="115">
        <f>1+4+1</f>
        <v>6</v>
      </c>
      <c r="D484" s="107" t="s">
        <v>63</v>
      </c>
      <c r="E484" s="120">
        <v>1036.71</v>
      </c>
      <c r="F484" s="49">
        <f t="shared" si="79"/>
        <v>1257.53</v>
      </c>
      <c r="G484" s="2">
        <f>ROUND(F484*C484,2)</f>
        <v>7545.18</v>
      </c>
      <c r="H484" s="4">
        <f t="shared" si="76"/>
        <v>1.9132618712290306E-3</v>
      </c>
      <c r="I484" s="69"/>
    </row>
    <row r="485" spans="1:9" ht="24.25" x14ac:dyDescent="0.25">
      <c r="A485" s="6" t="s">
        <v>777</v>
      </c>
      <c r="B485" s="131" t="s">
        <v>778</v>
      </c>
      <c r="C485" s="115">
        <v>65</v>
      </c>
      <c r="D485" s="107" t="s">
        <v>63</v>
      </c>
      <c r="E485" s="3">
        <v>84.11</v>
      </c>
      <c r="F485" s="49">
        <f>ROUND(E485*(1+$H$12),2)</f>
        <v>102.03</v>
      </c>
      <c r="G485" s="2">
        <f>ROUND(F485*C485,2)</f>
        <v>6631.95</v>
      </c>
      <c r="H485" s="4">
        <f t="shared" si="76"/>
        <v>1.6816904390481563E-3</v>
      </c>
      <c r="I485" s="69"/>
    </row>
    <row r="486" spans="1:9" ht="24.25" x14ac:dyDescent="0.25">
      <c r="A486" s="6" t="s">
        <v>779</v>
      </c>
      <c r="B486" s="114" t="s">
        <v>780</v>
      </c>
      <c r="C486" s="115">
        <v>48</v>
      </c>
      <c r="D486" s="107" t="s">
        <v>63</v>
      </c>
      <c r="E486" s="120">
        <v>748.96</v>
      </c>
      <c r="F486" s="49">
        <f>ROUND(E486*(1+$H$12),2)</f>
        <v>908.49</v>
      </c>
      <c r="G486" s="2">
        <f>ROUND(F486*C486,2)</f>
        <v>43607.519999999997</v>
      </c>
      <c r="H486" s="4">
        <f t="shared" si="76"/>
        <v>1.1057735576203266E-2</v>
      </c>
      <c r="I486" s="69"/>
    </row>
    <row r="487" spans="1:9" ht="24.25" x14ac:dyDescent="0.25">
      <c r="A487" s="6" t="s">
        <v>781</v>
      </c>
      <c r="B487" s="106" t="s">
        <v>782</v>
      </c>
      <c r="C487" s="108">
        <v>31</v>
      </c>
      <c r="D487" s="107" t="s">
        <v>63</v>
      </c>
      <c r="E487" s="3">
        <v>668.11</v>
      </c>
      <c r="F487" s="49">
        <f>ROUND(E487*(1+$H$12),2)</f>
        <v>810.42</v>
      </c>
      <c r="G487" s="2">
        <f>ROUND(F487*C487,2)</f>
        <v>25123.02</v>
      </c>
      <c r="H487" s="4">
        <f t="shared" si="76"/>
        <v>6.3705459983889523E-3</v>
      </c>
      <c r="I487" s="69"/>
    </row>
    <row r="488" spans="1:9" x14ac:dyDescent="0.25">
      <c r="A488" s="51" t="s">
        <v>783</v>
      </c>
      <c r="B488" s="209" t="s">
        <v>784</v>
      </c>
      <c r="C488" s="210"/>
      <c r="D488" s="210"/>
      <c r="E488" s="210"/>
      <c r="F488" s="210"/>
      <c r="G488" s="210"/>
      <c r="H488" s="211"/>
      <c r="I488" s="69"/>
    </row>
    <row r="489" spans="1:9" ht="24.25" x14ac:dyDescent="0.25">
      <c r="A489" s="6" t="s">
        <v>785</v>
      </c>
      <c r="B489" s="106" t="s">
        <v>742</v>
      </c>
      <c r="C489" s="108">
        <v>17</v>
      </c>
      <c r="D489" s="107" t="s">
        <v>63</v>
      </c>
      <c r="E489" s="3">
        <v>373.9</v>
      </c>
      <c r="F489" s="49">
        <f>ROUND(E489*(1+$H$12),2)</f>
        <v>453.54</v>
      </c>
      <c r="G489" s="2">
        <f>ROUND(F489*C489,2)</f>
        <v>7710.18</v>
      </c>
      <c r="H489" s="4">
        <f t="shared" ref="H489:H499" si="80">G489/$G$546</f>
        <v>1.9551015899306108E-3</v>
      </c>
      <c r="I489" s="69"/>
    </row>
    <row r="490" spans="1:9" ht="24.25" x14ac:dyDescent="0.25">
      <c r="A490" s="6" t="s">
        <v>786</v>
      </c>
      <c r="B490" s="106" t="s">
        <v>787</v>
      </c>
      <c r="C490" s="108">
        <v>93</v>
      </c>
      <c r="D490" s="107" t="s">
        <v>63</v>
      </c>
      <c r="E490" s="3">
        <v>1017.75</v>
      </c>
      <c r="F490" s="49">
        <f t="shared" ref="F490:F499" si="81">ROUND(E490*(1+$H$12),2)</f>
        <v>1234.53</v>
      </c>
      <c r="G490" s="2">
        <f>ROUND(F490*C490,2)</f>
        <v>114811.29</v>
      </c>
      <c r="H490" s="4">
        <f t="shared" si="80"/>
        <v>2.9113164105245847E-2</v>
      </c>
      <c r="I490" s="69"/>
    </row>
    <row r="491" spans="1:9" x14ac:dyDescent="0.25">
      <c r="A491" s="6" t="s">
        <v>788</v>
      </c>
      <c r="B491" s="106" t="s">
        <v>789</v>
      </c>
      <c r="C491" s="108">
        <v>90</v>
      </c>
      <c r="D491" s="107" t="s">
        <v>63</v>
      </c>
      <c r="E491" s="120">
        <v>92.6</v>
      </c>
      <c r="F491" s="49">
        <f t="shared" si="81"/>
        <v>112.32</v>
      </c>
      <c r="G491" s="2">
        <f>ROUND(F491*C491,2)</f>
        <v>10108.799999999999</v>
      </c>
      <c r="H491" s="4">
        <f t="shared" si="80"/>
        <v>2.5633293843062752E-3</v>
      </c>
      <c r="I491" s="69"/>
    </row>
    <row r="492" spans="1:9" ht="60.6" x14ac:dyDescent="0.25">
      <c r="A492" s="6" t="s">
        <v>790</v>
      </c>
      <c r="B492" s="106" t="s">
        <v>746</v>
      </c>
      <c r="C492" s="108">
        <v>15750</v>
      </c>
      <c r="D492" s="107" t="s">
        <v>3</v>
      </c>
      <c r="E492" s="120">
        <v>22</v>
      </c>
      <c r="F492" s="49">
        <f t="shared" si="81"/>
        <v>26.69</v>
      </c>
      <c r="G492" s="2">
        <f>ROUND(F492*C492,2)</f>
        <v>420367.5</v>
      </c>
      <c r="H492" s="4">
        <f t="shared" si="80"/>
        <v>0.10659429061385804</v>
      </c>
      <c r="I492" s="69"/>
    </row>
    <row r="493" spans="1:9" ht="60.6" x14ac:dyDescent="0.25">
      <c r="A493" s="6" t="s">
        <v>791</v>
      </c>
      <c r="B493" s="106" t="s">
        <v>748</v>
      </c>
      <c r="C493" s="108">
        <v>350</v>
      </c>
      <c r="D493" s="107" t="s">
        <v>3</v>
      </c>
      <c r="E493" s="120">
        <v>11.69</v>
      </c>
      <c r="F493" s="49">
        <f t="shared" si="81"/>
        <v>14.18</v>
      </c>
      <c r="G493" s="2">
        <f>ROUND(F493*C493,2)</f>
        <v>4963</v>
      </c>
      <c r="H493" s="4">
        <f t="shared" si="80"/>
        <v>1.2584880237329896E-3</v>
      </c>
      <c r="I493" s="69"/>
    </row>
    <row r="494" spans="1:9" ht="60.6" x14ac:dyDescent="0.25">
      <c r="A494" s="6" t="s">
        <v>792</v>
      </c>
      <c r="B494" s="106" t="s">
        <v>750</v>
      </c>
      <c r="C494" s="108">
        <v>4760</v>
      </c>
      <c r="D494" s="107" t="s">
        <v>3</v>
      </c>
      <c r="E494" s="120">
        <v>8.2100000000000009</v>
      </c>
      <c r="F494" s="49">
        <f t="shared" si="81"/>
        <v>9.9600000000000009</v>
      </c>
      <c r="G494" s="2">
        <f>ROUND(F494*C494,2)</f>
        <v>47409.599999999999</v>
      </c>
      <c r="H494" s="4">
        <f t="shared" si="80"/>
        <v>1.2021844410632991E-2</v>
      </c>
      <c r="I494" s="69"/>
    </row>
    <row r="495" spans="1:9" ht="60.6" x14ac:dyDescent="0.25">
      <c r="A495" s="6" t="s">
        <v>793</v>
      </c>
      <c r="B495" s="106" t="s">
        <v>752</v>
      </c>
      <c r="C495" s="108">
        <v>200</v>
      </c>
      <c r="D495" s="107" t="s">
        <v>3</v>
      </c>
      <c r="E495" s="120">
        <v>13.95</v>
      </c>
      <c r="F495" s="49">
        <f t="shared" si="81"/>
        <v>16.920000000000002</v>
      </c>
      <c r="G495" s="2">
        <f>ROUND(F495*C495,2)</f>
        <v>3384</v>
      </c>
      <c r="H495" s="4">
        <f t="shared" si="80"/>
        <v>8.5809459446150249E-4</v>
      </c>
      <c r="I495" s="69"/>
    </row>
    <row r="496" spans="1:9" ht="60.6" x14ac:dyDescent="0.25">
      <c r="A496" s="6" t="s">
        <v>794</v>
      </c>
      <c r="B496" s="106" t="s">
        <v>754</v>
      </c>
      <c r="C496" s="108">
        <v>200</v>
      </c>
      <c r="D496" s="107" t="s">
        <v>3</v>
      </c>
      <c r="E496" s="3">
        <v>11.79</v>
      </c>
      <c r="F496" s="49">
        <f t="shared" si="81"/>
        <v>14.3</v>
      </c>
      <c r="G496" s="2">
        <f>ROUND(F496*C496,2)</f>
        <v>2860</v>
      </c>
      <c r="H496" s="4">
        <f t="shared" si="80"/>
        <v>7.2522179082739268E-4</v>
      </c>
      <c r="I496" s="69"/>
    </row>
    <row r="497" spans="1:9" x14ac:dyDescent="0.25">
      <c r="A497" s="6" t="s">
        <v>795</v>
      </c>
      <c r="B497" s="106" t="s">
        <v>796</v>
      </c>
      <c r="C497" s="108">
        <v>30</v>
      </c>
      <c r="D497" s="107" t="s">
        <v>797</v>
      </c>
      <c r="E497" s="161">
        <v>71.64</v>
      </c>
      <c r="F497" s="49">
        <f t="shared" si="81"/>
        <v>86.9</v>
      </c>
      <c r="G497" s="2">
        <f>ROUND(F497*C497,2)</f>
        <v>2607</v>
      </c>
      <c r="H497" s="4">
        <f t="shared" si="80"/>
        <v>6.6106755548496954E-4</v>
      </c>
      <c r="I497" s="69"/>
    </row>
    <row r="498" spans="1:9" x14ac:dyDescent="0.25">
      <c r="A498" s="6" t="s">
        <v>798</v>
      </c>
      <c r="B498" s="106" t="s">
        <v>6</v>
      </c>
      <c r="C498" s="108">
        <v>320</v>
      </c>
      <c r="D498" s="107" t="s">
        <v>63</v>
      </c>
      <c r="E498" s="120">
        <v>18.3</v>
      </c>
      <c r="F498" s="49">
        <f t="shared" si="81"/>
        <v>22.2</v>
      </c>
      <c r="G498" s="2">
        <f>ROUND(F498*C498,2)</f>
        <v>7104</v>
      </c>
      <c r="H498" s="4">
        <f t="shared" si="80"/>
        <v>1.8013900706425868E-3</v>
      </c>
      <c r="I498" s="69"/>
    </row>
    <row r="499" spans="1:9" x14ac:dyDescent="0.25">
      <c r="A499" s="6" t="s">
        <v>799</v>
      </c>
      <c r="B499" s="106" t="s">
        <v>800</v>
      </c>
      <c r="C499" s="108">
        <v>90</v>
      </c>
      <c r="D499" s="107" t="s">
        <v>63</v>
      </c>
      <c r="E499" s="3">
        <v>56.74</v>
      </c>
      <c r="F499" s="49">
        <f t="shared" si="81"/>
        <v>68.83</v>
      </c>
      <c r="G499" s="2">
        <f>ROUND(F499*C499,2)</f>
        <v>6194.7</v>
      </c>
      <c r="H499" s="4">
        <f t="shared" si="80"/>
        <v>1.5708151844889683E-3</v>
      </c>
      <c r="I499" s="69"/>
    </row>
    <row r="500" spans="1:9" ht="24.25" x14ac:dyDescent="0.25">
      <c r="A500" s="6" t="s">
        <v>1063</v>
      </c>
      <c r="B500" s="106" t="s">
        <v>1064</v>
      </c>
      <c r="C500" s="108">
        <v>93</v>
      </c>
      <c r="D500" s="107" t="s">
        <v>63</v>
      </c>
      <c r="E500" s="3">
        <v>2142.52</v>
      </c>
      <c r="F500" s="49">
        <f t="shared" ref="F500" si="82">ROUND(E500*(1+$H$12),2)</f>
        <v>2598.88</v>
      </c>
      <c r="G500" s="2">
        <f>ROUND(F500*C500,2)</f>
        <v>241695.84</v>
      </c>
      <c r="H500" s="4">
        <f t="shared" ref="H500" si="83">G500/$G$546</f>
        <v>6.1287793678437404E-2</v>
      </c>
      <c r="I500" s="69"/>
    </row>
    <row r="501" spans="1:9" x14ac:dyDescent="0.25">
      <c r="A501" s="51" t="s">
        <v>801</v>
      </c>
      <c r="B501" s="209" t="s">
        <v>802</v>
      </c>
      <c r="C501" s="210"/>
      <c r="D501" s="210"/>
      <c r="E501" s="210"/>
      <c r="F501" s="210"/>
      <c r="G501" s="210"/>
      <c r="H501" s="211"/>
      <c r="I501" s="69"/>
    </row>
    <row r="502" spans="1:9" ht="72.75" x14ac:dyDescent="0.25">
      <c r="A502" s="6" t="s">
        <v>803</v>
      </c>
      <c r="B502" s="162" t="s">
        <v>804</v>
      </c>
      <c r="C502" s="7">
        <v>416.1</v>
      </c>
      <c r="D502" s="75" t="s">
        <v>3</v>
      </c>
      <c r="E502" s="3">
        <v>60.39</v>
      </c>
      <c r="F502" s="49">
        <f>ROUND(E502*(1+$H$12),2)</f>
        <v>73.25</v>
      </c>
      <c r="G502" s="2">
        <f>ROUND(F502*C502,2)</f>
        <v>30479.33</v>
      </c>
      <c r="H502" s="4">
        <f>G502/$G$546</f>
        <v>7.7287672328038735E-3</v>
      </c>
      <c r="I502" s="69"/>
    </row>
    <row r="503" spans="1:9" ht="72.75" x14ac:dyDescent="0.25">
      <c r="A503" s="6" t="s">
        <v>805</v>
      </c>
      <c r="B503" s="162" t="s">
        <v>806</v>
      </c>
      <c r="C503" s="7">
        <v>887.8</v>
      </c>
      <c r="D503" s="75" t="s">
        <v>3</v>
      </c>
      <c r="E503" s="3">
        <v>35</v>
      </c>
      <c r="F503" s="49">
        <f>ROUND(E503*(1+$H$12),2)</f>
        <v>42.46</v>
      </c>
      <c r="G503" s="2">
        <f>ROUND(F503*C503,2)</f>
        <v>37695.99</v>
      </c>
      <c r="H503" s="4">
        <f>G503/$G$546</f>
        <v>9.5587249562277925E-3</v>
      </c>
      <c r="I503" s="69"/>
    </row>
    <row r="504" spans="1:9" x14ac:dyDescent="0.25">
      <c r="A504" s="51" t="s">
        <v>807</v>
      </c>
      <c r="B504" s="209" t="s">
        <v>808</v>
      </c>
      <c r="C504" s="210"/>
      <c r="D504" s="210"/>
      <c r="E504" s="210"/>
      <c r="F504" s="210"/>
      <c r="G504" s="210"/>
      <c r="H504" s="211"/>
      <c r="I504" s="69"/>
    </row>
    <row r="505" spans="1:9" ht="36.4" x14ac:dyDescent="0.25">
      <c r="A505" s="6" t="s">
        <v>809</v>
      </c>
      <c r="B505" s="162" t="s">
        <v>810</v>
      </c>
      <c r="C505" s="7">
        <v>1</v>
      </c>
      <c r="D505" s="75" t="s">
        <v>63</v>
      </c>
      <c r="E505" s="3">
        <v>36463.980000000003</v>
      </c>
      <c r="F505" s="49">
        <f>ROUND(E505*(1+$H$12),2)</f>
        <v>44230.81</v>
      </c>
      <c r="G505" s="2">
        <f>ROUND(F505*C505,2)</f>
        <v>44230.81</v>
      </c>
      <c r="H505" s="4">
        <f>G505/$G$546</f>
        <v>1.1215785747533619E-2</v>
      </c>
      <c r="I505" s="69"/>
    </row>
    <row r="506" spans="1:9" ht="48.5" x14ac:dyDescent="0.25">
      <c r="A506" s="6" t="s">
        <v>811</v>
      </c>
      <c r="B506" s="162" t="s">
        <v>812</v>
      </c>
      <c r="C506" s="7">
        <f>30*4*12</f>
        <v>1440</v>
      </c>
      <c r="D506" s="75" t="s">
        <v>3</v>
      </c>
      <c r="E506" s="3">
        <v>641.68999999999983</v>
      </c>
      <c r="F506" s="49">
        <f>ROUND(E506*(1+$H$12),2)</f>
        <v>778.37</v>
      </c>
      <c r="G506" s="2">
        <f>ROUND(F506*C506,2)</f>
        <v>1120852.8</v>
      </c>
      <c r="H506" s="4">
        <f>G506/$G$546</f>
        <v>0.28421918701744669</v>
      </c>
      <c r="I506" s="69"/>
    </row>
    <row r="507" spans="1:9" ht="36.4" x14ac:dyDescent="0.25">
      <c r="A507" s="6" t="s">
        <v>813</v>
      </c>
      <c r="B507" s="162" t="s">
        <v>814</v>
      </c>
      <c r="C507" s="7">
        <v>155</v>
      </c>
      <c r="D507" s="75" t="s">
        <v>63</v>
      </c>
      <c r="E507" s="3">
        <v>498.76</v>
      </c>
      <c r="F507" s="49">
        <f>ROUND(E507*(1+$H$12),2)</f>
        <v>605</v>
      </c>
      <c r="G507" s="2">
        <f>ROUND(F507*C507,2)</f>
        <v>93775</v>
      </c>
      <c r="H507" s="4">
        <f>G507/$G$546</f>
        <v>2.3778906795398166E-2</v>
      </c>
      <c r="I507" s="69"/>
    </row>
    <row r="508" spans="1:9" ht="36.4" x14ac:dyDescent="0.25">
      <c r="A508" s="6" t="s">
        <v>815</v>
      </c>
      <c r="B508" s="162" t="s">
        <v>816</v>
      </c>
      <c r="C508" s="7">
        <v>59</v>
      </c>
      <c r="D508" s="75" t="s">
        <v>63</v>
      </c>
      <c r="E508" s="3">
        <v>475.51</v>
      </c>
      <c r="F508" s="49">
        <f>ROUND(E508*(1+$H$12),2)</f>
        <v>576.79</v>
      </c>
      <c r="G508" s="2">
        <f>ROUND(F508*C508,2)</f>
        <v>34030.61</v>
      </c>
      <c r="H508" s="4">
        <f>G508/$G$546</f>
        <v>8.6292796948071963E-3</v>
      </c>
      <c r="I508" s="69"/>
    </row>
    <row r="509" spans="1:9" ht="36.4" x14ac:dyDescent="0.25">
      <c r="A509" s="6" t="s">
        <v>817</v>
      </c>
      <c r="B509" s="162" t="s">
        <v>818</v>
      </c>
      <c r="C509" s="7">
        <v>10</v>
      </c>
      <c r="D509" s="75" t="s">
        <v>63</v>
      </c>
      <c r="E509" s="3">
        <v>605.05999999999995</v>
      </c>
      <c r="F509" s="49">
        <f>ROUND(E509*(1+$H$12),2)</f>
        <v>733.94</v>
      </c>
      <c r="G509" s="2">
        <f>ROUND(F509*C509,2)</f>
        <v>7339.4</v>
      </c>
      <c r="H509" s="4">
        <f>G509/$G$546</f>
        <v>1.8610814026568414E-3</v>
      </c>
      <c r="I509" s="69"/>
    </row>
    <row r="510" spans="1:9" ht="14.3" customHeight="1" x14ac:dyDescent="0.25">
      <c r="A510" s="51" t="s">
        <v>819</v>
      </c>
      <c r="B510" s="209" t="s">
        <v>820</v>
      </c>
      <c r="C510" s="210"/>
      <c r="D510" s="210"/>
      <c r="E510" s="210"/>
      <c r="F510" s="210"/>
      <c r="G510" s="210"/>
      <c r="H510" s="211"/>
      <c r="I510" s="69"/>
    </row>
    <row r="511" spans="1:9" x14ac:dyDescent="0.25">
      <c r="A511" s="6" t="s">
        <v>821</v>
      </c>
      <c r="B511" s="106" t="s">
        <v>822</v>
      </c>
      <c r="C511" s="108">
        <v>19.3</v>
      </c>
      <c r="D511" s="107" t="s">
        <v>3</v>
      </c>
      <c r="E511" s="3">
        <v>15.49</v>
      </c>
      <c r="F511" s="49">
        <f>ROUND(E511*(1+$H$12),2)</f>
        <v>18.79</v>
      </c>
      <c r="G511" s="2">
        <f>ROUND(F511*C511,2)</f>
        <v>362.65</v>
      </c>
      <c r="H511" s="4">
        <f t="shared" ref="H511:H527" si="84">G511/$G$546</f>
        <v>9.1958630225018862E-5</v>
      </c>
      <c r="I511" s="69"/>
    </row>
    <row r="512" spans="1:9" x14ac:dyDescent="0.25">
      <c r="A512" s="6" t="s">
        <v>823</v>
      </c>
      <c r="B512" s="106" t="s">
        <v>824</v>
      </c>
      <c r="C512" s="108">
        <v>1120.02</v>
      </c>
      <c r="D512" s="107" t="s">
        <v>3</v>
      </c>
      <c r="E512" s="3">
        <v>14.54</v>
      </c>
      <c r="F512" s="49">
        <f t="shared" ref="F512:F527" si="85">ROUND(E512*(1+$H$12),2)</f>
        <v>17.64</v>
      </c>
      <c r="G512" s="2">
        <f>ROUND(F512*C512,2)</f>
        <v>19757.150000000001</v>
      </c>
      <c r="H512" s="4">
        <f t="shared" si="84"/>
        <v>5.0099005960298681E-3</v>
      </c>
      <c r="I512" s="69"/>
    </row>
    <row r="513" spans="1:9" ht="24.25" x14ac:dyDescent="0.25">
      <c r="A513" s="6" t="s">
        <v>825</v>
      </c>
      <c r="B513" s="106" t="s">
        <v>826</v>
      </c>
      <c r="C513" s="108">
        <v>8</v>
      </c>
      <c r="D513" s="107" t="s">
        <v>63</v>
      </c>
      <c r="E513" s="3">
        <v>12.39</v>
      </c>
      <c r="F513" s="49">
        <f t="shared" si="85"/>
        <v>15.03</v>
      </c>
      <c r="G513" s="2">
        <f>ROUND(F513*C513,2)</f>
        <v>120.24</v>
      </c>
      <c r="H513" s="4">
        <f t="shared" si="84"/>
        <v>3.0489744101078916E-5</v>
      </c>
      <c r="I513" s="69"/>
    </row>
    <row r="514" spans="1:9" ht="24.25" x14ac:dyDescent="0.25">
      <c r="A514" s="6" t="s">
        <v>827</v>
      </c>
      <c r="B514" s="106" t="s">
        <v>828</v>
      </c>
      <c r="C514" s="108">
        <v>9</v>
      </c>
      <c r="D514" s="107" t="s">
        <v>63</v>
      </c>
      <c r="E514" s="3">
        <v>15.98</v>
      </c>
      <c r="F514" s="49">
        <f t="shared" si="85"/>
        <v>19.38</v>
      </c>
      <c r="G514" s="2">
        <f>ROUND(F514*C514,2)</f>
        <v>174.42</v>
      </c>
      <c r="H514" s="4">
        <f t="shared" si="84"/>
        <v>4.4228386278361481E-5</v>
      </c>
      <c r="I514" s="69"/>
    </row>
    <row r="515" spans="1:9" x14ac:dyDescent="0.25">
      <c r="A515" s="6" t="s">
        <v>829</v>
      </c>
      <c r="B515" s="106" t="s">
        <v>830</v>
      </c>
      <c r="C515" s="108">
        <v>7</v>
      </c>
      <c r="D515" s="107" t="s">
        <v>63</v>
      </c>
      <c r="E515" s="3">
        <v>42.85</v>
      </c>
      <c r="F515" s="49">
        <f t="shared" si="85"/>
        <v>51.98</v>
      </c>
      <c r="G515" s="2">
        <f>ROUND(F515*C515,2)</f>
        <v>363.86</v>
      </c>
      <c r="H515" s="4">
        <f t="shared" si="84"/>
        <v>9.2265454828830467E-5</v>
      </c>
      <c r="I515" s="69"/>
    </row>
    <row r="516" spans="1:9" x14ac:dyDescent="0.25">
      <c r="A516" s="6" t="s">
        <v>831</v>
      </c>
      <c r="B516" s="106" t="s">
        <v>832</v>
      </c>
      <c r="C516" s="108">
        <v>31</v>
      </c>
      <c r="D516" s="107" t="s">
        <v>63</v>
      </c>
      <c r="E516" s="3">
        <v>41.44</v>
      </c>
      <c r="F516" s="49">
        <f t="shared" si="85"/>
        <v>50.27</v>
      </c>
      <c r="G516" s="2">
        <f>ROUND(F516*C516,2)</f>
        <v>1558.37</v>
      </c>
      <c r="H516" s="4">
        <f t="shared" si="84"/>
        <v>3.9516219656352583E-4</v>
      </c>
      <c r="I516" s="69"/>
    </row>
    <row r="517" spans="1:9" x14ac:dyDescent="0.25">
      <c r="A517" s="6" t="s">
        <v>833</v>
      </c>
      <c r="B517" s="106" t="s">
        <v>834</v>
      </c>
      <c r="C517" s="108">
        <v>5</v>
      </c>
      <c r="D517" s="107" t="s">
        <v>63</v>
      </c>
      <c r="E517" s="3">
        <v>18</v>
      </c>
      <c r="F517" s="49">
        <f t="shared" si="85"/>
        <v>21.83</v>
      </c>
      <c r="G517" s="2">
        <f>ROUND(F517*C517,2)</f>
        <v>109.15</v>
      </c>
      <c r="H517" s="4">
        <f t="shared" si="84"/>
        <v>2.7677607856227246E-5</v>
      </c>
      <c r="I517" s="69"/>
    </row>
    <row r="518" spans="1:9" ht="24.25" x14ac:dyDescent="0.25">
      <c r="A518" s="6" t="s">
        <v>835</v>
      </c>
      <c r="B518" s="106" t="s">
        <v>836</v>
      </c>
      <c r="C518" s="108">
        <v>10</v>
      </c>
      <c r="D518" s="107" t="s">
        <v>63</v>
      </c>
      <c r="E518" s="3">
        <v>293.67</v>
      </c>
      <c r="F518" s="49">
        <f t="shared" si="85"/>
        <v>356.22</v>
      </c>
      <c r="G518" s="2">
        <f>ROUND(F518*C518,2)</f>
        <v>3562.2</v>
      </c>
      <c r="H518" s="4">
        <f t="shared" si="84"/>
        <v>9.0328149065920915E-4</v>
      </c>
      <c r="I518" s="69"/>
    </row>
    <row r="519" spans="1:9" ht="24.25" x14ac:dyDescent="0.25">
      <c r="A519" s="6" t="s">
        <v>837</v>
      </c>
      <c r="B519" s="106" t="s">
        <v>838</v>
      </c>
      <c r="C519" s="108">
        <v>41</v>
      </c>
      <c r="D519" s="107" t="s">
        <v>63</v>
      </c>
      <c r="E519" s="3">
        <v>411.64603999999997</v>
      </c>
      <c r="F519" s="49">
        <f t="shared" si="85"/>
        <v>499.33</v>
      </c>
      <c r="G519" s="2">
        <f>ROUND(F519*C519,2)</f>
        <v>20472.53</v>
      </c>
      <c r="H519" s="4">
        <f t="shared" si="84"/>
        <v>5.1913024018767559E-3</v>
      </c>
      <c r="I519" s="69"/>
    </row>
    <row r="520" spans="1:9" ht="11.95" customHeight="1" x14ac:dyDescent="0.25">
      <c r="A520" s="6" t="s">
        <v>839</v>
      </c>
      <c r="B520" s="106" t="s">
        <v>840</v>
      </c>
      <c r="C520" s="108">
        <f>C519</f>
        <v>41</v>
      </c>
      <c r="D520" s="107" t="s">
        <v>63</v>
      </c>
      <c r="E520" s="3">
        <v>185.28</v>
      </c>
      <c r="F520" s="49">
        <f t="shared" si="85"/>
        <v>224.74</v>
      </c>
      <c r="G520" s="2">
        <f>ROUND(F520*C520,2)</f>
        <v>9214.34</v>
      </c>
      <c r="H520" s="4">
        <f t="shared" si="84"/>
        <v>2.3365175370952721E-3</v>
      </c>
      <c r="I520" s="69"/>
    </row>
    <row r="521" spans="1:9" ht="36.4" x14ac:dyDescent="0.25">
      <c r="A521" s="6" t="s">
        <v>841</v>
      </c>
      <c r="B521" s="106" t="s">
        <v>842</v>
      </c>
      <c r="C521" s="108">
        <v>2</v>
      </c>
      <c r="D521" s="107" t="s">
        <v>63</v>
      </c>
      <c r="E521" s="3">
        <v>71.27</v>
      </c>
      <c r="F521" s="49">
        <f t="shared" si="85"/>
        <v>86.45</v>
      </c>
      <c r="G521" s="2">
        <f>ROUND(F521*C521,2)</f>
        <v>172.9</v>
      </c>
      <c r="H521" s="4">
        <f t="shared" si="84"/>
        <v>4.384295371820147E-5</v>
      </c>
      <c r="I521" s="69"/>
    </row>
    <row r="522" spans="1:9" ht="36.4" x14ac:dyDescent="0.25">
      <c r="A522" s="6" t="s">
        <v>843</v>
      </c>
      <c r="B522" s="106" t="s">
        <v>844</v>
      </c>
      <c r="C522" s="108">
        <v>7</v>
      </c>
      <c r="D522" s="107" t="s">
        <v>63</v>
      </c>
      <c r="E522" s="3">
        <v>151.54</v>
      </c>
      <c r="F522" s="49">
        <f t="shared" si="85"/>
        <v>183.82</v>
      </c>
      <c r="G522" s="2">
        <f>ROUND(F522*C522,2)</f>
        <v>1286.74</v>
      </c>
      <c r="H522" s="4">
        <f t="shared" si="84"/>
        <v>3.2628387661861517E-4</v>
      </c>
      <c r="I522" s="69"/>
    </row>
    <row r="523" spans="1:9" ht="36.4" x14ac:dyDescent="0.25">
      <c r="A523" s="6" t="s">
        <v>845</v>
      </c>
      <c r="B523" s="106" t="s">
        <v>846</v>
      </c>
      <c r="C523" s="76">
        <v>23.79</v>
      </c>
      <c r="D523" s="107" t="s">
        <v>135</v>
      </c>
      <c r="E523" s="3">
        <v>4.43</v>
      </c>
      <c r="F523" s="49">
        <f t="shared" si="85"/>
        <v>5.37</v>
      </c>
      <c r="G523" s="2">
        <f>ROUND(F523*C523,2)</f>
        <v>127.75</v>
      </c>
      <c r="H523" s="4">
        <f t="shared" si="84"/>
        <v>3.2394085237132662E-5</v>
      </c>
      <c r="I523" s="69"/>
    </row>
    <row r="524" spans="1:9" x14ac:dyDescent="0.25">
      <c r="A524" s="6" t="s">
        <v>847</v>
      </c>
      <c r="B524" s="131" t="s">
        <v>848</v>
      </c>
      <c r="C524" s="108">
        <v>23.79</v>
      </c>
      <c r="D524" s="107" t="s">
        <v>135</v>
      </c>
      <c r="E524" s="3">
        <v>24.4</v>
      </c>
      <c r="F524" s="49">
        <f t="shared" si="85"/>
        <v>29.6</v>
      </c>
      <c r="G524" s="2">
        <f>ROUND(F524*C524,2)</f>
        <v>704.18</v>
      </c>
      <c r="H524" s="4">
        <f t="shared" si="84"/>
        <v>1.7856177645623545E-4</v>
      </c>
      <c r="I524" s="69"/>
    </row>
    <row r="525" spans="1:9" ht="24.25" x14ac:dyDescent="0.25">
      <c r="A525" s="6" t="s">
        <v>849</v>
      </c>
      <c r="B525" s="131" t="s">
        <v>778</v>
      </c>
      <c r="C525" s="108">
        <v>20</v>
      </c>
      <c r="D525" s="107" t="s">
        <v>2</v>
      </c>
      <c r="E525" s="3">
        <v>84.11</v>
      </c>
      <c r="F525" s="49">
        <f t="shared" si="85"/>
        <v>102.03</v>
      </c>
      <c r="G525" s="2">
        <f>ROUND(F525*C525,2)</f>
        <v>2040.6</v>
      </c>
      <c r="H525" s="4">
        <f t="shared" si="84"/>
        <v>5.174432120148173E-4</v>
      </c>
      <c r="I525" s="69"/>
    </row>
    <row r="526" spans="1:9" ht="24.25" customHeight="1" x14ac:dyDescent="0.25">
      <c r="A526" s="6" t="s">
        <v>850</v>
      </c>
      <c r="B526" s="106" t="s">
        <v>851</v>
      </c>
      <c r="C526" s="108">
        <v>7</v>
      </c>
      <c r="D526" s="107" t="s">
        <v>63</v>
      </c>
      <c r="E526" s="3">
        <v>336.91</v>
      </c>
      <c r="F526" s="49">
        <f t="shared" si="85"/>
        <v>408.67</v>
      </c>
      <c r="G526" s="2">
        <f>ROUND(F526*C526,2)</f>
        <v>2860.69</v>
      </c>
      <c r="H526" s="4">
        <f t="shared" si="84"/>
        <v>7.2539675692378115E-4</v>
      </c>
      <c r="I526" s="69"/>
    </row>
    <row r="527" spans="1:9" ht="36.4" x14ac:dyDescent="0.25">
      <c r="A527" s="6" t="s">
        <v>852</v>
      </c>
      <c r="B527" s="106" t="s">
        <v>853</v>
      </c>
      <c r="C527" s="108">
        <v>7</v>
      </c>
      <c r="D527" s="107" t="s">
        <v>63</v>
      </c>
      <c r="E527" s="3">
        <v>251.78</v>
      </c>
      <c r="F527" s="49">
        <f t="shared" si="85"/>
        <v>305.41000000000003</v>
      </c>
      <c r="G527" s="2">
        <f>ROUND(F527*C527,2)</f>
        <v>2137.87</v>
      </c>
      <c r="H527" s="4">
        <f t="shared" si="84"/>
        <v>5.421083601245308E-4</v>
      </c>
      <c r="I527" s="69"/>
    </row>
    <row r="528" spans="1:9" ht="11.95" customHeight="1" x14ac:dyDescent="0.25">
      <c r="A528" s="51" t="s">
        <v>854</v>
      </c>
      <c r="B528" s="209" t="s">
        <v>855</v>
      </c>
      <c r="C528" s="210"/>
      <c r="D528" s="210"/>
      <c r="E528" s="210"/>
      <c r="F528" s="210"/>
      <c r="G528" s="210"/>
      <c r="H528" s="211"/>
      <c r="I528" s="69"/>
    </row>
    <row r="529" spans="1:9" x14ac:dyDescent="0.25">
      <c r="A529" s="54" t="s">
        <v>856</v>
      </c>
      <c r="B529" s="106" t="s">
        <v>857</v>
      </c>
      <c r="C529" s="108">
        <v>10.050000000000001</v>
      </c>
      <c r="D529" s="107" t="s">
        <v>3</v>
      </c>
      <c r="E529" s="3">
        <v>48.82</v>
      </c>
      <c r="F529" s="49">
        <f>ROUND(E529*(1+$H$12),2)</f>
        <v>59.22</v>
      </c>
      <c r="G529" s="2">
        <f>ROUND(F529*C529,2)</f>
        <v>595.16</v>
      </c>
      <c r="H529" s="4">
        <f t="shared" ref="H529:H545" si="86">G529/$G$546</f>
        <v>1.5091713322686401E-4</v>
      </c>
      <c r="I529" s="69"/>
    </row>
    <row r="530" spans="1:9" ht="24.25" x14ac:dyDescent="0.25">
      <c r="A530" s="54" t="s">
        <v>858</v>
      </c>
      <c r="B530" s="106" t="s">
        <v>859</v>
      </c>
      <c r="C530" s="108">
        <v>10.15</v>
      </c>
      <c r="D530" s="107" t="s">
        <v>3</v>
      </c>
      <c r="E530" s="3">
        <v>15.51</v>
      </c>
      <c r="F530" s="49">
        <f t="shared" ref="F530:F545" si="87">ROUND(E530*(1+$H$12),2)</f>
        <v>18.809999999999999</v>
      </c>
      <c r="G530" s="2">
        <f>ROUND(F530*C530,2)</f>
        <v>190.92</v>
      </c>
      <c r="H530" s="4">
        <f t="shared" si="86"/>
        <v>4.8412358148519512E-5</v>
      </c>
      <c r="I530" s="69"/>
    </row>
    <row r="531" spans="1:9" ht="24.25" x14ac:dyDescent="0.25">
      <c r="A531" s="54" t="s">
        <v>860</v>
      </c>
      <c r="B531" s="106" t="s">
        <v>861</v>
      </c>
      <c r="C531" s="108">
        <v>1013.25</v>
      </c>
      <c r="D531" s="107" t="s">
        <v>3</v>
      </c>
      <c r="E531" s="3">
        <v>265.88</v>
      </c>
      <c r="F531" s="49">
        <f t="shared" si="87"/>
        <v>322.51</v>
      </c>
      <c r="G531" s="2">
        <f>ROUND(F531*C531,2)</f>
        <v>326783.26</v>
      </c>
      <c r="H531" s="4">
        <f t="shared" si="86"/>
        <v>8.2863755604759962E-2</v>
      </c>
      <c r="I531" s="69"/>
    </row>
    <row r="532" spans="1:9" x14ac:dyDescent="0.25">
      <c r="A532" s="54" t="s">
        <v>862</v>
      </c>
      <c r="B532" s="106" t="s">
        <v>863</v>
      </c>
      <c r="C532" s="108">
        <v>4</v>
      </c>
      <c r="D532" s="107" t="s">
        <v>63</v>
      </c>
      <c r="E532" s="3">
        <v>247.07</v>
      </c>
      <c r="F532" s="49">
        <f t="shared" si="87"/>
        <v>299.7</v>
      </c>
      <c r="G532" s="2">
        <f>ROUND(F532*C532,2)</f>
        <v>1198.8</v>
      </c>
      <c r="H532" s="4">
        <f t="shared" si="86"/>
        <v>3.0398457442093647E-4</v>
      </c>
      <c r="I532" s="69"/>
    </row>
    <row r="533" spans="1:9" x14ac:dyDescent="0.25">
      <c r="A533" s="54" t="s">
        <v>864</v>
      </c>
      <c r="B533" s="106" t="s">
        <v>865</v>
      </c>
      <c r="C533" s="108">
        <v>7</v>
      </c>
      <c r="D533" s="107" t="s">
        <v>63</v>
      </c>
      <c r="E533" s="3">
        <v>103.38</v>
      </c>
      <c r="F533" s="49">
        <f t="shared" si="87"/>
        <v>125.4</v>
      </c>
      <c r="G533" s="2">
        <f>ROUND(F533*C533,2)</f>
        <v>877.8</v>
      </c>
      <c r="H533" s="4">
        <f t="shared" si="86"/>
        <v>2.2258730349240745E-4</v>
      </c>
      <c r="I533" s="69"/>
    </row>
    <row r="534" spans="1:9" ht="24.25" customHeight="1" x14ac:dyDescent="0.25">
      <c r="A534" s="54" t="s">
        <v>866</v>
      </c>
      <c r="B534" s="106" t="s">
        <v>867</v>
      </c>
      <c r="C534" s="108">
        <v>24</v>
      </c>
      <c r="D534" s="107" t="s">
        <v>63</v>
      </c>
      <c r="E534" s="3">
        <v>336.91</v>
      </c>
      <c r="F534" s="49">
        <f t="shared" si="87"/>
        <v>408.67</v>
      </c>
      <c r="G534" s="2">
        <f>ROUND(F534*C534,2)</f>
        <v>9808.08</v>
      </c>
      <c r="H534" s="4">
        <f t="shared" si="86"/>
        <v>2.4870745951672498E-3</v>
      </c>
      <c r="I534" s="69"/>
    </row>
    <row r="535" spans="1:9" ht="24.25" x14ac:dyDescent="0.25">
      <c r="A535" s="54" t="s">
        <v>868</v>
      </c>
      <c r="B535" s="106" t="s">
        <v>869</v>
      </c>
      <c r="C535" s="108">
        <v>3</v>
      </c>
      <c r="D535" s="107" t="s">
        <v>63</v>
      </c>
      <c r="E535" s="3">
        <v>110.22</v>
      </c>
      <c r="F535" s="49">
        <f t="shared" si="87"/>
        <v>133.69999999999999</v>
      </c>
      <c r="G535" s="2">
        <f>ROUND(F535*C535,2)</f>
        <v>401.1</v>
      </c>
      <c r="H535" s="4">
        <f t="shared" si="86"/>
        <v>1.0170855255275078E-4</v>
      </c>
      <c r="I535" s="69"/>
    </row>
    <row r="536" spans="1:9" ht="24.25" x14ac:dyDescent="0.25">
      <c r="A536" s="54" t="s">
        <v>870</v>
      </c>
      <c r="B536" s="106" t="s">
        <v>871</v>
      </c>
      <c r="C536" s="108">
        <v>38</v>
      </c>
      <c r="D536" s="107" t="s">
        <v>63</v>
      </c>
      <c r="E536" s="3">
        <v>437.84</v>
      </c>
      <c r="F536" s="49">
        <f t="shared" si="87"/>
        <v>531.1</v>
      </c>
      <c r="G536" s="2">
        <f>ROUND(F536*C536,2)</f>
        <v>20181.8</v>
      </c>
      <c r="H536" s="4">
        <f t="shared" si="86"/>
        <v>5.1175808175245715E-3</v>
      </c>
      <c r="I536" s="69"/>
    </row>
    <row r="537" spans="1:9" ht="24.25" x14ac:dyDescent="0.25">
      <c r="A537" s="54" t="s">
        <v>872</v>
      </c>
      <c r="B537" s="106" t="s">
        <v>873</v>
      </c>
      <c r="C537" s="108">
        <f>C534-C539</f>
        <v>12</v>
      </c>
      <c r="D537" s="107" t="s">
        <v>63</v>
      </c>
      <c r="E537" s="3">
        <v>41.36</v>
      </c>
      <c r="F537" s="49">
        <f t="shared" si="87"/>
        <v>50.17</v>
      </c>
      <c r="G537" s="2">
        <f>ROUND(F537*C537,2)</f>
        <v>602.04</v>
      </c>
      <c r="H537" s="4">
        <f t="shared" si="86"/>
        <v>1.5266172270969353E-4</v>
      </c>
      <c r="I537" s="69"/>
    </row>
    <row r="538" spans="1:9" ht="36.4" x14ac:dyDescent="0.25">
      <c r="A538" s="54" t="s">
        <v>874</v>
      </c>
      <c r="B538" s="106" t="s">
        <v>875</v>
      </c>
      <c r="C538" s="108">
        <f>C536-C540</f>
        <v>9</v>
      </c>
      <c r="D538" s="107" t="s">
        <v>63</v>
      </c>
      <c r="E538" s="3">
        <v>638.44000000000005</v>
      </c>
      <c r="F538" s="49">
        <f t="shared" si="87"/>
        <v>774.43</v>
      </c>
      <c r="G538" s="2">
        <f>ROUND(F538*C538,2)</f>
        <v>6969.87</v>
      </c>
      <c r="H538" s="4">
        <f>G538/$G$546</f>
        <v>1.767378182948993E-3</v>
      </c>
      <c r="I538" s="69"/>
    </row>
    <row r="539" spans="1:9" ht="24.25" x14ac:dyDescent="0.25">
      <c r="A539" s="54" t="s">
        <v>876</v>
      </c>
      <c r="B539" s="106" t="s">
        <v>877</v>
      </c>
      <c r="C539" s="108">
        <v>12</v>
      </c>
      <c r="D539" s="107" t="s">
        <v>63</v>
      </c>
      <c r="E539" s="3">
        <v>648.96</v>
      </c>
      <c r="F539" s="49">
        <f t="shared" si="87"/>
        <v>787.19</v>
      </c>
      <c r="G539" s="2">
        <f>ROUND(F539*C539,2)</f>
        <v>9446.2800000000007</v>
      </c>
      <c r="H539" s="4">
        <f t="shared" si="86"/>
        <v>2.3953315028870572E-3</v>
      </c>
      <c r="I539" s="69"/>
    </row>
    <row r="540" spans="1:9" ht="24.25" x14ac:dyDescent="0.25">
      <c r="A540" s="54" t="s">
        <v>878</v>
      </c>
      <c r="B540" s="106" t="s">
        <v>879</v>
      </c>
      <c r="C540" s="108">
        <v>29</v>
      </c>
      <c r="D540" s="107" t="s">
        <v>63</v>
      </c>
      <c r="E540" s="3">
        <v>691.51</v>
      </c>
      <c r="F540" s="49">
        <f t="shared" si="87"/>
        <v>838.8</v>
      </c>
      <c r="G540" s="2">
        <f>ROUND(F540*C540,2)</f>
        <v>24325.200000000001</v>
      </c>
      <c r="H540" s="4">
        <f t="shared" si="86"/>
        <v>6.1682395476344385E-3</v>
      </c>
      <c r="I540" s="69"/>
    </row>
    <row r="541" spans="1:9" ht="24.25" x14ac:dyDescent="0.25">
      <c r="A541" s="54" t="s">
        <v>880</v>
      </c>
      <c r="B541" s="106" t="s">
        <v>881</v>
      </c>
      <c r="C541" s="108">
        <v>7</v>
      </c>
      <c r="D541" s="107" t="s">
        <v>63</v>
      </c>
      <c r="E541" s="3">
        <v>770.08999999999992</v>
      </c>
      <c r="F541" s="49">
        <f t="shared" si="87"/>
        <v>934.12</v>
      </c>
      <c r="G541" s="2">
        <f>ROUND(F541*C541,2)</f>
        <v>6538.84</v>
      </c>
      <c r="H541" s="4">
        <f t="shared" si="86"/>
        <v>1.6580801589978283E-3</v>
      </c>
      <c r="I541" s="69"/>
    </row>
    <row r="542" spans="1:9" ht="24.25" x14ac:dyDescent="0.25">
      <c r="A542" s="54" t="s">
        <v>882</v>
      </c>
      <c r="B542" s="106" t="s">
        <v>883</v>
      </c>
      <c r="C542" s="108">
        <v>3</v>
      </c>
      <c r="D542" s="107" t="s">
        <v>63</v>
      </c>
      <c r="E542" s="3">
        <v>810.2399999999999</v>
      </c>
      <c r="F542" s="49">
        <f t="shared" si="87"/>
        <v>982.82</v>
      </c>
      <c r="G542" s="2">
        <f>ROUND(F542*C542,2)</f>
        <v>2948.46</v>
      </c>
      <c r="H542" s="4">
        <f t="shared" si="86"/>
        <v>7.4765295153249452E-4</v>
      </c>
      <c r="I542" s="69"/>
    </row>
    <row r="543" spans="1:9" ht="36.4" x14ac:dyDescent="0.25">
      <c r="A543" s="54" t="s">
        <v>884</v>
      </c>
      <c r="B543" s="106" t="s">
        <v>885</v>
      </c>
      <c r="C543" s="76">
        <v>433.65</v>
      </c>
      <c r="D543" s="107" t="s">
        <v>135</v>
      </c>
      <c r="E543" s="3">
        <v>4.43</v>
      </c>
      <c r="F543" s="49">
        <f t="shared" si="87"/>
        <v>5.37</v>
      </c>
      <c r="G543" s="2">
        <f>ROUND(F543*C543,2)</f>
        <v>2328.6999999999998</v>
      </c>
      <c r="H543" s="4">
        <f t="shared" si="86"/>
        <v>5.9049789660830393E-4</v>
      </c>
      <c r="I543" s="69"/>
    </row>
    <row r="544" spans="1:9" x14ac:dyDescent="0.25">
      <c r="A544" s="54" t="s">
        <v>886</v>
      </c>
      <c r="B544" s="131" t="s">
        <v>848</v>
      </c>
      <c r="C544" s="108">
        <v>410.41</v>
      </c>
      <c r="D544" s="107" t="s">
        <v>135</v>
      </c>
      <c r="E544" s="3">
        <v>24.4</v>
      </c>
      <c r="F544" s="49">
        <f t="shared" si="87"/>
        <v>29.6</v>
      </c>
      <c r="G544" s="2">
        <f>ROUND(F544*C544,2)</f>
        <v>12148.14</v>
      </c>
      <c r="H544" s="4">
        <f t="shared" si="86"/>
        <v>3.0804530930146441E-3</v>
      </c>
      <c r="I544" s="69"/>
    </row>
    <row r="545" spans="1:9" ht="24.25" x14ac:dyDescent="0.25">
      <c r="A545" s="54" t="s">
        <v>887</v>
      </c>
      <c r="B545" s="131" t="s">
        <v>888</v>
      </c>
      <c r="C545" s="108">
        <v>14</v>
      </c>
      <c r="D545" s="107" t="s">
        <v>2</v>
      </c>
      <c r="E545" s="3">
        <v>300.91999999999996</v>
      </c>
      <c r="F545" s="49">
        <f t="shared" si="87"/>
        <v>365.02</v>
      </c>
      <c r="G545" s="2">
        <f>ROUND(F545*C545,2)</f>
        <v>5110.28</v>
      </c>
      <c r="H545" s="4">
        <f t="shared" si="86"/>
        <v>1.2958344102200728E-3</v>
      </c>
      <c r="I545" s="69"/>
    </row>
    <row r="546" spans="1:9" ht="11.95" customHeight="1" x14ac:dyDescent="0.25">
      <c r="A546" s="170" t="str">
        <f>CONCATENATE("TOTAL DO ITEM ",B460)</f>
        <v>TOTAL DO ITEM INFRAESTRUTURA ELÉTRICA E HIDRÁULICA</v>
      </c>
      <c r="B546" s="171"/>
      <c r="C546" s="171"/>
      <c r="D546" s="171"/>
      <c r="E546" s="171"/>
      <c r="F546" s="172"/>
      <c r="G546" s="52">
        <f>SUM(G461:G545)</f>
        <v>3943621.16</v>
      </c>
      <c r="H546" s="1">
        <f>SUM(H461:H545)</f>
        <v>1</v>
      </c>
      <c r="I546" s="71">
        <f>G546/$G$618</f>
        <v>9.6121064094852701E-2</v>
      </c>
    </row>
    <row r="547" spans="1:9" ht="6.25" customHeight="1" x14ac:dyDescent="0.25">
      <c r="A547" s="173"/>
      <c r="B547" s="174"/>
      <c r="C547" s="174"/>
      <c r="D547" s="174"/>
      <c r="E547" s="174"/>
      <c r="F547" s="174"/>
      <c r="G547" s="174"/>
      <c r="H547" s="174"/>
      <c r="I547" s="175"/>
    </row>
    <row r="548" spans="1:9" x14ac:dyDescent="0.25">
      <c r="A548" s="50">
        <v>8</v>
      </c>
      <c r="B548" s="184" t="s">
        <v>889</v>
      </c>
      <c r="C548" s="185"/>
      <c r="D548" s="185"/>
      <c r="E548" s="185"/>
      <c r="F548" s="185"/>
      <c r="G548" s="185"/>
      <c r="H548" s="185"/>
      <c r="I548" s="186"/>
    </row>
    <row r="549" spans="1:9" ht="24.25" x14ac:dyDescent="0.25">
      <c r="A549" s="6" t="s">
        <v>890</v>
      </c>
      <c r="B549" s="106" t="s">
        <v>891</v>
      </c>
      <c r="C549" s="108">
        <v>347.13</v>
      </c>
      <c r="D549" s="107" t="s">
        <v>24</v>
      </c>
      <c r="E549" s="2">
        <v>98.34</v>
      </c>
      <c r="F549" s="49">
        <f>ROUND(E549*(1+$H$12),2)</f>
        <v>119.29</v>
      </c>
      <c r="G549" s="2">
        <f>ROUND(F549*C549,2)</f>
        <v>41409.14</v>
      </c>
      <c r="H549" s="4">
        <f t="shared" ref="H549:H555" si="88">G549/$G$556</f>
        <v>0.28387232376567989</v>
      </c>
      <c r="I549" s="212"/>
    </row>
    <row r="550" spans="1:9" ht="24.25" x14ac:dyDescent="0.25">
      <c r="A550" s="6" t="s">
        <v>892</v>
      </c>
      <c r="B550" s="106" t="s">
        <v>893</v>
      </c>
      <c r="C550" s="108">
        <v>197.49</v>
      </c>
      <c r="D550" s="107" t="s">
        <v>24</v>
      </c>
      <c r="E550" s="2">
        <v>98.34</v>
      </c>
      <c r="F550" s="49">
        <f t="shared" ref="F550:F555" si="89">ROUND(E550*(1+$H$12),2)</f>
        <v>119.29</v>
      </c>
      <c r="G550" s="2">
        <f>ROUND(F550*C550,2)</f>
        <v>23558.58</v>
      </c>
      <c r="H550" s="4">
        <f t="shared" si="88"/>
        <v>0.16150127361301567</v>
      </c>
      <c r="I550" s="213"/>
    </row>
    <row r="551" spans="1:9" ht="24.25" x14ac:dyDescent="0.25">
      <c r="A551" s="6" t="s">
        <v>894</v>
      </c>
      <c r="B551" s="106" t="s">
        <v>895</v>
      </c>
      <c r="C551" s="108">
        <v>465</v>
      </c>
      <c r="D551" s="107" t="s">
        <v>2</v>
      </c>
      <c r="E551" s="2">
        <v>68.95</v>
      </c>
      <c r="F551" s="49">
        <f t="shared" si="89"/>
        <v>83.64</v>
      </c>
      <c r="G551" s="2">
        <f>ROUND(F551*C551,2)</f>
        <v>38892.6</v>
      </c>
      <c r="H551" s="4">
        <f t="shared" si="88"/>
        <v>0.26662067213395596</v>
      </c>
      <c r="I551" s="102"/>
    </row>
    <row r="552" spans="1:9" x14ac:dyDescent="0.25">
      <c r="A552" s="6" t="s">
        <v>896</v>
      </c>
      <c r="B552" s="106" t="s">
        <v>897</v>
      </c>
      <c r="C552" s="108">
        <v>461</v>
      </c>
      <c r="D552" s="107" t="s">
        <v>2</v>
      </c>
      <c r="E552" s="2">
        <v>15</v>
      </c>
      <c r="F552" s="49">
        <f t="shared" si="89"/>
        <v>18.2</v>
      </c>
      <c r="G552" s="2">
        <f>ROUND(F552*C552,2)</f>
        <v>8390.2000000000007</v>
      </c>
      <c r="H552" s="4">
        <f t="shared" si="88"/>
        <v>5.7517387969390515E-2</v>
      </c>
      <c r="I552" s="102"/>
    </row>
    <row r="553" spans="1:9" x14ac:dyDescent="0.25">
      <c r="A553" s="6" t="s">
        <v>898</v>
      </c>
      <c r="B553" s="106" t="s">
        <v>899</v>
      </c>
      <c r="C553" s="108">
        <v>461</v>
      </c>
      <c r="D553" s="107" t="s">
        <v>2</v>
      </c>
      <c r="E553" s="2">
        <v>5.15</v>
      </c>
      <c r="F553" s="49">
        <f t="shared" si="89"/>
        <v>6.25</v>
      </c>
      <c r="G553" s="2">
        <f>ROUND(F553*C553,2)</f>
        <v>2881.25</v>
      </c>
      <c r="H553" s="4">
        <f t="shared" si="88"/>
        <v>1.9751850264213774E-2</v>
      </c>
      <c r="I553" s="102"/>
    </row>
    <row r="554" spans="1:9" x14ac:dyDescent="0.25">
      <c r="A554" s="6" t="s">
        <v>900</v>
      </c>
      <c r="B554" s="106" t="s">
        <v>901</v>
      </c>
      <c r="C554" s="108">
        <f>ROUND((5*0.283)+(21*0.6*0.9)+(3*0.5*0.7)+(9*0.6*1.1),2)</f>
        <v>19.75</v>
      </c>
      <c r="D554" s="107" t="s">
        <v>24</v>
      </c>
      <c r="E554" s="2">
        <v>414.11</v>
      </c>
      <c r="F554" s="49">
        <f t="shared" si="89"/>
        <v>502.32</v>
      </c>
      <c r="G554" s="2">
        <f>ROUND(F554*C554,2)</f>
        <v>9920.82</v>
      </c>
      <c r="H554" s="4">
        <f t="shared" si="88"/>
        <v>6.8010256360335711E-2</v>
      </c>
      <c r="I554" s="102"/>
    </row>
    <row r="555" spans="1:9" ht="24.25" x14ac:dyDescent="0.25">
      <c r="A555" s="6" t="s">
        <v>902</v>
      </c>
      <c r="B555" s="106" t="s">
        <v>903</v>
      </c>
      <c r="C555" s="108">
        <v>38</v>
      </c>
      <c r="D555" s="107" t="s">
        <v>2</v>
      </c>
      <c r="E555" s="2">
        <v>451.68</v>
      </c>
      <c r="F555" s="49">
        <f t="shared" si="89"/>
        <v>547.89</v>
      </c>
      <c r="G555" s="2">
        <f>ROUND(F555*C555,2)</f>
        <v>20819.82</v>
      </c>
      <c r="H555" s="4">
        <f t="shared" si="88"/>
        <v>0.14272623589340849</v>
      </c>
      <c r="I555" s="102"/>
    </row>
    <row r="556" spans="1:9" ht="11.95" customHeight="1" x14ac:dyDescent="0.25">
      <c r="A556" s="170" t="str">
        <f>CONCATENATE("TOTAL DO ITEM ",B548)</f>
        <v>TOTAL DO ITEM SINALIZAÇÃO VIÁRIA</v>
      </c>
      <c r="B556" s="171"/>
      <c r="C556" s="171"/>
      <c r="D556" s="171"/>
      <c r="E556" s="171"/>
      <c r="F556" s="172"/>
      <c r="G556" s="52">
        <f>SUM(G549:G555)</f>
        <v>145872.41</v>
      </c>
      <c r="H556" s="1">
        <f>SUM(H549:H555)</f>
        <v>1</v>
      </c>
      <c r="I556" s="71">
        <f>G556/$G$618</f>
        <v>3.5554660811487862E-3</v>
      </c>
    </row>
    <row r="557" spans="1:9" ht="6.25" customHeight="1" x14ac:dyDescent="0.25">
      <c r="A557" s="173"/>
      <c r="B557" s="174"/>
      <c r="C557" s="174"/>
      <c r="D557" s="174"/>
      <c r="E557" s="174"/>
      <c r="F557" s="174"/>
      <c r="G557" s="174"/>
      <c r="H557" s="174"/>
      <c r="I557" s="175"/>
    </row>
    <row r="558" spans="1:9" x14ac:dyDescent="0.25">
      <c r="A558" s="50">
        <v>9</v>
      </c>
      <c r="B558" s="184" t="s">
        <v>904</v>
      </c>
      <c r="C558" s="185"/>
      <c r="D558" s="185"/>
      <c r="E558" s="185"/>
      <c r="F558" s="185"/>
      <c r="G558" s="185"/>
      <c r="H558" s="185"/>
      <c r="I558" s="186"/>
    </row>
    <row r="559" spans="1:9" x14ac:dyDescent="0.25">
      <c r="A559" s="51" t="s">
        <v>905</v>
      </c>
      <c r="B559" s="119" t="s">
        <v>906</v>
      </c>
      <c r="C559" s="94"/>
      <c r="D559" s="94"/>
      <c r="E559" s="94"/>
      <c r="F559" s="94"/>
      <c r="G559" s="94"/>
      <c r="H559" s="95"/>
      <c r="I559" s="212"/>
    </row>
    <row r="560" spans="1:9" ht="36.4" x14ac:dyDescent="0.25">
      <c r="A560" s="6" t="s">
        <v>907</v>
      </c>
      <c r="B560" s="106" t="s">
        <v>908</v>
      </c>
      <c r="C560" s="120">
        <f>ROUND(6*(12*3.5),2)</f>
        <v>252</v>
      </c>
      <c r="D560" s="107" t="s">
        <v>135</v>
      </c>
      <c r="E560" s="2">
        <v>4.43</v>
      </c>
      <c r="F560" s="49">
        <f>ROUND(E560*(1+$H$12),2)</f>
        <v>5.37</v>
      </c>
      <c r="G560" s="2">
        <f>ROUND(F560*C560,2)</f>
        <v>1353.24</v>
      </c>
      <c r="H560" s="4">
        <f>G560/$G$599</f>
        <v>9.0886271101662934E-4</v>
      </c>
      <c r="I560" s="213"/>
    </row>
    <row r="561" spans="1:9" ht="36.4" x14ac:dyDescent="0.25">
      <c r="A561" s="6" t="s">
        <v>909</v>
      </c>
      <c r="B561" s="106" t="s">
        <v>910</v>
      </c>
      <c r="C561" s="120">
        <f>ROUND((C560)*1.25*6,2)</f>
        <v>1890</v>
      </c>
      <c r="D561" s="107" t="s">
        <v>170</v>
      </c>
      <c r="E561" s="2">
        <v>10.120000000000001</v>
      </c>
      <c r="F561" s="49">
        <f>ROUND(E561*(1+$H$12),2)</f>
        <v>12.28</v>
      </c>
      <c r="G561" s="2">
        <f>ROUND(F561*C561,2)</f>
        <v>23209.200000000001</v>
      </c>
      <c r="H561" s="4">
        <f t="shared" ref="H561:H598" si="90">G561/$G$599</f>
        <v>1.5587757110732134E-2</v>
      </c>
      <c r="I561" s="102"/>
    </row>
    <row r="562" spans="1:9" x14ac:dyDescent="0.25">
      <c r="A562" s="6" t="s">
        <v>911</v>
      </c>
      <c r="B562" s="106" t="s">
        <v>912</v>
      </c>
      <c r="C562" s="120">
        <f>ROUND(6*(40*3.4),2)</f>
        <v>816</v>
      </c>
      <c r="D562" s="107" t="s">
        <v>4</v>
      </c>
      <c r="E562" s="2">
        <v>106.58</v>
      </c>
      <c r="F562" s="49">
        <f>ROUND(E562*(1+$H$12),2)</f>
        <v>129.28</v>
      </c>
      <c r="G562" s="2">
        <f>ROUND(F562*C562,2)</f>
        <v>105492.48</v>
      </c>
      <c r="H562" s="4">
        <f t="shared" si="90"/>
        <v>7.0850833085533638E-2</v>
      </c>
      <c r="I562" s="102"/>
    </row>
    <row r="563" spans="1:9" ht="48.5" x14ac:dyDescent="0.25">
      <c r="A563" s="6" t="s">
        <v>913</v>
      </c>
      <c r="B563" s="106" t="s">
        <v>203</v>
      </c>
      <c r="C563" s="7">
        <f>ROUND(6*(40),2)</f>
        <v>240</v>
      </c>
      <c r="D563" s="107" t="s">
        <v>3</v>
      </c>
      <c r="E563" s="2">
        <v>94.06</v>
      </c>
      <c r="F563" s="49">
        <f>ROUND(E563*(1+$H$12),2)</f>
        <v>114.09</v>
      </c>
      <c r="G563" s="2">
        <f>ROUND(F563*C563,2)</f>
        <v>27381.599999999999</v>
      </c>
      <c r="H563" s="4">
        <f t="shared" si="90"/>
        <v>1.8390023357255873E-2</v>
      </c>
      <c r="I563" s="102"/>
    </row>
    <row r="564" spans="1:9" x14ac:dyDescent="0.25">
      <c r="A564" s="51" t="s">
        <v>914</v>
      </c>
      <c r="B564" s="119" t="s">
        <v>915</v>
      </c>
      <c r="C564" s="94"/>
      <c r="D564" s="94"/>
      <c r="E564" s="94"/>
      <c r="F564" s="94"/>
      <c r="G564" s="94"/>
      <c r="H564" s="95"/>
      <c r="I564" s="212"/>
    </row>
    <row r="565" spans="1:9" ht="24.25" x14ac:dyDescent="0.25">
      <c r="A565" s="6" t="s">
        <v>916</v>
      </c>
      <c r="B565" s="106" t="s">
        <v>376</v>
      </c>
      <c r="C565" s="7">
        <f>ROUND(6*(11*7),2)</f>
        <v>462</v>
      </c>
      <c r="D565" s="107" t="s">
        <v>24</v>
      </c>
      <c r="E565" s="2">
        <v>1.26</v>
      </c>
      <c r="F565" s="49">
        <f>ROUND(E565*(1+$H$12),2)</f>
        <v>1.53</v>
      </c>
      <c r="G565" s="2">
        <f>ROUND(F565*C565,2)</f>
        <v>706.86</v>
      </c>
      <c r="H565" s="4">
        <f t="shared" si="90"/>
        <v>4.747411367600829E-4</v>
      </c>
      <c r="I565" s="213"/>
    </row>
    <row r="566" spans="1:9" ht="36.4" x14ac:dyDescent="0.25">
      <c r="A566" s="6" t="s">
        <v>917</v>
      </c>
      <c r="B566" s="106" t="s">
        <v>378</v>
      </c>
      <c r="C566" s="7">
        <f>ROUND(6*(11*7*0.5),2)</f>
        <v>231</v>
      </c>
      <c r="D566" s="107" t="s">
        <v>135</v>
      </c>
      <c r="E566" s="2">
        <v>131.13999999999999</v>
      </c>
      <c r="F566" s="49">
        <f>ROUND(E566*(1+$H$12),2)</f>
        <v>159.07</v>
      </c>
      <c r="G566" s="2">
        <f>ROUND(F566*C566,2)</f>
        <v>36745.17</v>
      </c>
      <c r="H566" s="4">
        <f t="shared" si="90"/>
        <v>2.4678781903407315E-2</v>
      </c>
      <c r="I566" s="102"/>
    </row>
    <row r="567" spans="1:9" ht="36.4" x14ac:dyDescent="0.25">
      <c r="A567" s="6" t="s">
        <v>918</v>
      </c>
      <c r="B567" s="106" t="s">
        <v>502</v>
      </c>
      <c r="C567" s="7">
        <f>ROUND(6*(11*7*0.1),2)</f>
        <v>46.2</v>
      </c>
      <c r="D567" s="107" t="s">
        <v>135</v>
      </c>
      <c r="E567" s="2">
        <v>200.12</v>
      </c>
      <c r="F567" s="49">
        <f>ROUND(E567*(1+$H$12),2)</f>
        <v>242.75</v>
      </c>
      <c r="G567" s="2">
        <f>ROUND(F567*C567,2)</f>
        <v>11215.05</v>
      </c>
      <c r="H567" s="4">
        <f t="shared" si="90"/>
        <v>7.5322490816019686E-3</v>
      </c>
      <c r="I567" s="102"/>
    </row>
    <row r="568" spans="1:9" x14ac:dyDescent="0.25">
      <c r="A568" s="6" t="s">
        <v>919</v>
      </c>
      <c r="B568" s="106" t="s">
        <v>423</v>
      </c>
      <c r="C568" s="7">
        <f>ROUND(6*(11*7*1.1),2)</f>
        <v>508.2</v>
      </c>
      <c r="D568" s="107" t="s">
        <v>24</v>
      </c>
      <c r="E568" s="2">
        <v>3.43</v>
      </c>
      <c r="F568" s="49">
        <f>ROUND(E568*(1+$H$12),2)</f>
        <v>4.16</v>
      </c>
      <c r="G568" s="2">
        <f>ROUND(F568*C568,2)</f>
        <v>2114.11</v>
      </c>
      <c r="H568" s="4">
        <f t="shared" si="90"/>
        <v>1.419878030495231E-3</v>
      </c>
      <c r="I568" s="102"/>
    </row>
    <row r="569" spans="1:9" ht="24.25" x14ac:dyDescent="0.25">
      <c r="A569" s="6" t="s">
        <v>920</v>
      </c>
      <c r="B569" s="106" t="s">
        <v>334</v>
      </c>
      <c r="C569" s="7">
        <f>ROUND((C566+C567)*30,2)</f>
        <v>8316</v>
      </c>
      <c r="D569" s="107" t="s">
        <v>335</v>
      </c>
      <c r="E569" s="2">
        <v>2.5</v>
      </c>
      <c r="F569" s="49">
        <f>ROUND(E569*(1+$H$12),2)</f>
        <v>3.03</v>
      </c>
      <c r="G569" s="2">
        <f>ROUND(F569*C569,2)</f>
        <v>25197.48</v>
      </c>
      <c r="H569" s="4">
        <f t="shared" si="90"/>
        <v>1.6923125228035896E-2</v>
      </c>
      <c r="I569" s="102"/>
    </row>
    <row r="570" spans="1:9" x14ac:dyDescent="0.25">
      <c r="A570" s="51" t="s">
        <v>921</v>
      </c>
      <c r="B570" s="119" t="s">
        <v>922</v>
      </c>
      <c r="C570" s="94"/>
      <c r="D570" s="94"/>
      <c r="E570" s="94"/>
      <c r="F570" s="94"/>
      <c r="G570" s="94"/>
      <c r="H570" s="95"/>
      <c r="I570" s="102"/>
    </row>
    <row r="571" spans="1:9" ht="48.5" x14ac:dyDescent="0.25">
      <c r="A571" s="6" t="s">
        <v>923</v>
      </c>
      <c r="B571" s="106" t="s">
        <v>924</v>
      </c>
      <c r="C571" s="120">
        <f>ROUND(6*(2),2)</f>
        <v>12</v>
      </c>
      <c r="D571" s="107" t="s">
        <v>2</v>
      </c>
      <c r="E571" s="2">
        <v>2248.2800000000002</v>
      </c>
      <c r="F571" s="49">
        <f>ROUND(E571*(1+$H$12),2)</f>
        <v>2727.16</v>
      </c>
      <c r="G571" s="2">
        <f>ROUND(F571*C571,2)</f>
        <v>32725.919999999998</v>
      </c>
      <c r="H571" s="4">
        <f t="shared" si="90"/>
        <v>2.1979374221655676E-2</v>
      </c>
      <c r="I571" s="102"/>
    </row>
    <row r="572" spans="1:9" ht="24.25" x14ac:dyDescent="0.25">
      <c r="A572" s="6" t="s">
        <v>925</v>
      </c>
      <c r="B572" s="106" t="s">
        <v>926</v>
      </c>
      <c r="C572" s="120">
        <f>ROUND(6*(1),2)</f>
        <v>6</v>
      </c>
      <c r="D572" s="107" t="s">
        <v>63</v>
      </c>
      <c r="E572" s="2">
        <v>882.94</v>
      </c>
      <c r="F572" s="49">
        <f>ROUND(E572*(1+$H$12),2)</f>
        <v>1071.01</v>
      </c>
      <c r="G572" s="2">
        <f>ROUND(F572*C572,2)</f>
        <v>6426.06</v>
      </c>
      <c r="H572" s="4">
        <f t="shared" si="90"/>
        <v>4.315868813185777E-3</v>
      </c>
      <c r="I572" s="102"/>
    </row>
    <row r="573" spans="1:9" x14ac:dyDescent="0.25">
      <c r="A573" s="6" t="s">
        <v>927</v>
      </c>
      <c r="B573" s="106" t="s">
        <v>928</v>
      </c>
      <c r="C573" s="120">
        <f>ROUND(6*(1*1),2)</f>
        <v>6</v>
      </c>
      <c r="D573" s="107" t="s">
        <v>4</v>
      </c>
      <c r="E573" s="2">
        <v>106.2</v>
      </c>
      <c r="F573" s="49">
        <f>ROUND(E573*(1+$H$12),2)</f>
        <v>128.82</v>
      </c>
      <c r="G573" s="2">
        <f>ROUND(F573*C573,2)</f>
        <v>772.92</v>
      </c>
      <c r="H573" s="4">
        <f t="shared" si="90"/>
        <v>5.191083374707909E-4</v>
      </c>
      <c r="I573" s="102"/>
    </row>
    <row r="574" spans="1:9" ht="36.4" x14ac:dyDescent="0.25">
      <c r="A574" s="6" t="s">
        <v>929</v>
      </c>
      <c r="B574" s="106" t="s">
        <v>930</v>
      </c>
      <c r="C574" s="120">
        <f>ROUND(6*(9*2+6*2),2)</f>
        <v>180</v>
      </c>
      <c r="D574" s="107" t="s">
        <v>4</v>
      </c>
      <c r="E574" s="2">
        <v>163.53</v>
      </c>
      <c r="F574" s="49">
        <f>ROUND(E574*(1+$H$12),2)</f>
        <v>198.36</v>
      </c>
      <c r="G574" s="2">
        <f>ROUND(F574*C574,2)</f>
        <v>35704.800000000003</v>
      </c>
      <c r="H574" s="4">
        <f t="shared" si="90"/>
        <v>2.3980048863694946E-2</v>
      </c>
      <c r="I574" s="102"/>
    </row>
    <row r="575" spans="1:9" x14ac:dyDescent="0.25">
      <c r="A575" s="51" t="s">
        <v>931</v>
      </c>
      <c r="B575" s="119" t="s">
        <v>932</v>
      </c>
      <c r="C575" s="94"/>
      <c r="D575" s="94"/>
      <c r="E575" s="94"/>
      <c r="F575" s="94"/>
      <c r="G575" s="94"/>
      <c r="H575" s="95"/>
      <c r="I575" s="212"/>
    </row>
    <row r="576" spans="1:9" ht="24.25" x14ac:dyDescent="0.25">
      <c r="A576" s="6" t="s">
        <v>933</v>
      </c>
      <c r="B576" s="106" t="s">
        <v>934</v>
      </c>
      <c r="C576" s="7">
        <f>ROUND(6*(129.48),2)</f>
        <v>776.88</v>
      </c>
      <c r="D576" s="107" t="s">
        <v>24</v>
      </c>
      <c r="E576" s="2">
        <v>55.16</v>
      </c>
      <c r="F576" s="49">
        <f>ROUND(E576*(1+$H$12),2)</f>
        <v>66.91</v>
      </c>
      <c r="G576" s="2">
        <f>ROUND(F576*C576,2)</f>
        <v>51981.04</v>
      </c>
      <c r="H576" s="4">
        <f t="shared" si="90"/>
        <v>3.4911493109769036E-2</v>
      </c>
      <c r="I576" s="213"/>
    </row>
    <row r="577" spans="1:9" ht="36.4" x14ac:dyDescent="0.25">
      <c r="A577" s="6" t="s">
        <v>935</v>
      </c>
      <c r="B577" s="106" t="s">
        <v>936</v>
      </c>
      <c r="C577" s="7">
        <f>ROUND(6*(129.48),2)</f>
        <v>776.88</v>
      </c>
      <c r="D577" s="107" t="s">
        <v>135</v>
      </c>
      <c r="E577" s="2">
        <v>74.95</v>
      </c>
      <c r="F577" s="49">
        <f>ROUND(E577*(1+$H$12),2)</f>
        <v>90.91</v>
      </c>
      <c r="G577" s="2">
        <f>ROUND(F577*C577,2)</f>
        <v>70626.16</v>
      </c>
      <c r="H577" s="4">
        <f t="shared" si="90"/>
        <v>4.7433923950145007E-2</v>
      </c>
      <c r="I577" s="102"/>
    </row>
    <row r="578" spans="1:9" ht="48.5" x14ac:dyDescent="0.25">
      <c r="A578" s="6" t="s">
        <v>937</v>
      </c>
      <c r="B578" s="106" t="s">
        <v>938</v>
      </c>
      <c r="C578" s="7">
        <f>ROUND((C579*80),2)</f>
        <v>19966.400000000001</v>
      </c>
      <c r="D578" s="107" t="s">
        <v>5</v>
      </c>
      <c r="E578" s="2">
        <v>14.25</v>
      </c>
      <c r="F578" s="49">
        <f>ROUND(E578*(1+$H$12),2)</f>
        <v>17.29</v>
      </c>
      <c r="G578" s="2">
        <f>ROUND(F578*C578,2)</f>
        <v>345219.06</v>
      </c>
      <c r="H578" s="4">
        <f t="shared" si="90"/>
        <v>0.23185593890678105</v>
      </c>
      <c r="I578" s="102"/>
    </row>
    <row r="579" spans="1:9" ht="36.4" x14ac:dyDescent="0.25">
      <c r="A579" s="6" t="s">
        <v>939</v>
      </c>
      <c r="B579" s="106" t="s">
        <v>427</v>
      </c>
      <c r="C579" s="7">
        <f>ROUND(6*((6.25*2.4)+(52*0.2)+(66*0.2)+(1.2*0.75)+(0.52*3.2)+(5.4*0.2*0.4)),2)</f>
        <v>249.58</v>
      </c>
      <c r="D579" s="107" t="s">
        <v>135</v>
      </c>
      <c r="E579" s="2">
        <v>659.98</v>
      </c>
      <c r="F579" s="49">
        <f>ROUND(E579*(1+$H$12),2)</f>
        <v>800.56</v>
      </c>
      <c r="G579" s="2">
        <f>ROUND(F579*C579,2)</f>
        <v>199803.76</v>
      </c>
      <c r="H579" s="4">
        <f t="shared" si="90"/>
        <v>0.13419215141801599</v>
      </c>
      <c r="I579" s="102"/>
    </row>
    <row r="580" spans="1:9" x14ac:dyDescent="0.25">
      <c r="A580" s="51" t="s">
        <v>940</v>
      </c>
      <c r="B580" s="119" t="s">
        <v>941</v>
      </c>
      <c r="C580" s="94"/>
      <c r="D580" s="94"/>
      <c r="E580" s="94"/>
      <c r="F580" s="94"/>
      <c r="G580" s="94"/>
      <c r="H580" s="95"/>
      <c r="I580" s="102"/>
    </row>
    <row r="581" spans="1:9" ht="11.95" customHeight="1" x14ac:dyDescent="0.25">
      <c r="A581" s="6" t="s">
        <v>942</v>
      </c>
      <c r="B581" s="106" t="s">
        <v>943</v>
      </c>
      <c r="C581" s="7">
        <f>ROUND(6*((36*2)+(4*3)+(13*2)+53),2)</f>
        <v>978</v>
      </c>
      <c r="D581" s="107" t="s">
        <v>24</v>
      </c>
      <c r="E581" s="2">
        <v>136.16999999999999</v>
      </c>
      <c r="F581" s="49">
        <f>ROUND(E581*(1+$H$12),2)</f>
        <v>165.17</v>
      </c>
      <c r="G581" s="2">
        <f>ROUND(F581*C581,2)</f>
        <v>161536.26</v>
      </c>
      <c r="H581" s="4">
        <f t="shared" si="90"/>
        <v>0.10849094261999874</v>
      </c>
      <c r="I581" s="102"/>
    </row>
    <row r="582" spans="1:9" ht="24.25" x14ac:dyDescent="0.25">
      <c r="A582" s="6" t="s">
        <v>944</v>
      </c>
      <c r="B582" s="106" t="s">
        <v>945</v>
      </c>
      <c r="C582" s="7">
        <f>ROUND(6*(72),2)</f>
        <v>432</v>
      </c>
      <c r="D582" s="107" t="s">
        <v>24</v>
      </c>
      <c r="E582" s="2">
        <v>181.73</v>
      </c>
      <c r="F582" s="49">
        <f>ROUND(E582*(1+$H$12),2)</f>
        <v>220.44</v>
      </c>
      <c r="G582" s="2">
        <f>ROUND(F582*C582,2)</f>
        <v>95230.080000000002</v>
      </c>
      <c r="H582" s="4">
        <f t="shared" si="90"/>
        <v>6.3958402559139912E-2</v>
      </c>
      <c r="I582" s="102"/>
    </row>
    <row r="583" spans="1:9" ht="24.25" x14ac:dyDescent="0.25">
      <c r="A583" s="6" t="s">
        <v>946</v>
      </c>
      <c r="B583" s="106" t="s">
        <v>947</v>
      </c>
      <c r="C583" s="7">
        <f>ROUND(6*(9*6),2)</f>
        <v>324</v>
      </c>
      <c r="D583" s="107" t="s">
        <v>24</v>
      </c>
      <c r="E583" s="2">
        <v>50.41</v>
      </c>
      <c r="F583" s="49">
        <f>ROUND(E583*(1+$H$12),2)</f>
        <v>61.15</v>
      </c>
      <c r="G583" s="2">
        <f>ROUND(F583*C583,2)</f>
        <v>19812.599999999999</v>
      </c>
      <c r="H583" s="4">
        <f t="shared" si="90"/>
        <v>1.3306533466560305E-2</v>
      </c>
      <c r="I583" s="102"/>
    </row>
    <row r="584" spans="1:9" x14ac:dyDescent="0.25">
      <c r="A584" s="51" t="s">
        <v>948</v>
      </c>
      <c r="B584" s="119" t="s">
        <v>949</v>
      </c>
      <c r="C584" s="94"/>
      <c r="D584" s="94"/>
      <c r="E584" s="94"/>
      <c r="F584" s="94"/>
      <c r="G584" s="94"/>
      <c r="H584" s="95"/>
      <c r="I584" s="212"/>
    </row>
    <row r="585" spans="1:9" ht="24.25" x14ac:dyDescent="0.25">
      <c r="A585" s="6" t="s">
        <v>950</v>
      </c>
      <c r="B585" s="112" t="s">
        <v>951</v>
      </c>
      <c r="C585" s="121">
        <f>ROUND(6*(5),2)</f>
        <v>30</v>
      </c>
      <c r="D585" s="107" t="s">
        <v>952</v>
      </c>
      <c r="E585" s="120">
        <v>293.8</v>
      </c>
      <c r="F585" s="49">
        <f>ROUND(E585*(1+$H$12),2)</f>
        <v>356.38</v>
      </c>
      <c r="G585" s="2">
        <f>ROUND(F585*C585,2)</f>
        <v>10691.4</v>
      </c>
      <c r="H585" s="4">
        <f t="shared" si="90"/>
        <v>7.1805553993106843E-3</v>
      </c>
      <c r="I585" s="213"/>
    </row>
    <row r="586" spans="1:9" ht="24.25" customHeight="1" x14ac:dyDescent="0.25">
      <c r="A586" s="6" t="s">
        <v>953</v>
      </c>
      <c r="B586" s="114" t="s">
        <v>954</v>
      </c>
      <c r="C586" s="122">
        <f>ROUND(6*(5),2)</f>
        <v>30</v>
      </c>
      <c r="D586" s="116" t="s">
        <v>2</v>
      </c>
      <c r="E586" s="3">
        <v>497.07</v>
      </c>
      <c r="F586" s="49">
        <f>ROUND(E586*(1+$H$12),2)</f>
        <v>602.95000000000005</v>
      </c>
      <c r="G586" s="2">
        <f>ROUND(F586*C586,2)</f>
        <v>18088.5</v>
      </c>
      <c r="H586" s="4">
        <f t="shared" si="90"/>
        <v>1.2148593854914352E-2</v>
      </c>
      <c r="I586" s="102"/>
    </row>
    <row r="587" spans="1:9" ht="24.25" customHeight="1" x14ac:dyDescent="0.25">
      <c r="A587" s="6" t="s">
        <v>955</v>
      </c>
      <c r="B587" s="114" t="s">
        <v>956</v>
      </c>
      <c r="C587" s="122">
        <f>ROUND(6*(1),2)</f>
        <v>6</v>
      </c>
      <c r="D587" s="116" t="s">
        <v>2</v>
      </c>
      <c r="E587" s="120">
        <v>136.94999999999999</v>
      </c>
      <c r="F587" s="49">
        <f>ROUND(E587*(1+$H$12),2)</f>
        <v>166.12</v>
      </c>
      <c r="G587" s="2">
        <f>ROUND(F587*C587,2)</f>
        <v>996.72</v>
      </c>
      <c r="H587" s="4">
        <f t="shared" si="90"/>
        <v>6.6941683760788533E-4</v>
      </c>
      <c r="I587" s="102"/>
    </row>
    <row r="588" spans="1:9" ht="48.5" x14ac:dyDescent="0.25">
      <c r="A588" s="6" t="s">
        <v>957</v>
      </c>
      <c r="B588" s="114" t="s">
        <v>958</v>
      </c>
      <c r="C588" s="122">
        <f>ROUND(6*(6),2)</f>
        <v>36</v>
      </c>
      <c r="D588" s="116" t="s">
        <v>952</v>
      </c>
      <c r="E588" s="120">
        <v>566.04</v>
      </c>
      <c r="F588" s="49">
        <f>ROUND(E588*(1+$H$12),2)</f>
        <v>686.61</v>
      </c>
      <c r="G588" s="2">
        <f>ROUND(F588*C588,2)</f>
        <v>24717.96</v>
      </c>
      <c r="H588" s="4">
        <f t="shared" si="90"/>
        <v>1.6601070125329284E-2</v>
      </c>
      <c r="I588" s="102"/>
    </row>
    <row r="589" spans="1:9" ht="11.95" customHeight="1" x14ac:dyDescent="0.25">
      <c r="A589" s="6" t="s">
        <v>959</v>
      </c>
      <c r="B589" s="114" t="s">
        <v>960</v>
      </c>
      <c r="C589" s="122">
        <f>ROUND(6*(2),2)</f>
        <v>12</v>
      </c>
      <c r="D589" s="116" t="s">
        <v>2</v>
      </c>
      <c r="E589" s="120">
        <v>3799.56</v>
      </c>
      <c r="F589" s="49">
        <f>ROUND(E589*(1+$H$12),2)</f>
        <v>4608.87</v>
      </c>
      <c r="G589" s="2">
        <f>ROUND(F589*C589,2)</f>
        <v>55306.44</v>
      </c>
      <c r="H589" s="4">
        <f t="shared" si="90"/>
        <v>3.7144897427713153E-2</v>
      </c>
      <c r="I589" s="102"/>
    </row>
    <row r="590" spans="1:9" x14ac:dyDescent="0.25">
      <c r="A590" s="51" t="s">
        <v>961</v>
      </c>
      <c r="B590" s="119" t="s">
        <v>962</v>
      </c>
      <c r="C590" s="94"/>
      <c r="D590" s="94"/>
      <c r="E590" s="94"/>
      <c r="F590" s="94"/>
      <c r="G590" s="94"/>
      <c r="H590" s="95"/>
      <c r="I590" s="102"/>
    </row>
    <row r="591" spans="1:9" ht="42.8" customHeight="1" x14ac:dyDescent="0.25">
      <c r="A591" s="6" t="s">
        <v>963</v>
      </c>
      <c r="B591" s="106" t="s">
        <v>964</v>
      </c>
      <c r="C591" s="7">
        <f>ROUND(6*(2),2)</f>
        <v>12</v>
      </c>
      <c r="D591" s="107" t="s">
        <v>952</v>
      </c>
      <c r="E591" s="3">
        <v>1430.0500000000002</v>
      </c>
      <c r="F591" s="49">
        <f>ROUND(E591*(1+$H$12),2)</f>
        <v>1734.65</v>
      </c>
      <c r="G591" s="2">
        <f>ROUND(F591*C591,2)</f>
        <v>20815.8</v>
      </c>
      <c r="H591" s="4">
        <f t="shared" si="90"/>
        <v>1.3980302400150713E-2</v>
      </c>
      <c r="I591" s="102"/>
    </row>
    <row r="592" spans="1:9" ht="24.25" x14ac:dyDescent="0.25">
      <c r="A592" s="51" t="s">
        <v>965</v>
      </c>
      <c r="B592" s="119" t="s">
        <v>966</v>
      </c>
      <c r="C592" s="94"/>
      <c r="D592" s="94"/>
      <c r="E592" s="94"/>
      <c r="F592" s="94"/>
      <c r="G592" s="94"/>
      <c r="H592" s="95"/>
      <c r="I592" s="102"/>
    </row>
    <row r="593" spans="1:9" ht="48.5" x14ac:dyDescent="0.25">
      <c r="A593" s="6" t="s">
        <v>967</v>
      </c>
      <c r="B593" s="106" t="s">
        <v>968</v>
      </c>
      <c r="C593" s="120">
        <f>ROUND(6*(2),2)</f>
        <v>12</v>
      </c>
      <c r="D593" s="107" t="s">
        <v>952</v>
      </c>
      <c r="E593" s="2">
        <v>709.32</v>
      </c>
      <c r="F593" s="49">
        <f>ROUND(E593*(1+$H$12),2)</f>
        <v>860.41</v>
      </c>
      <c r="G593" s="2">
        <f>ROUND(F593*C593,2)</f>
        <v>10324.92</v>
      </c>
      <c r="H593" s="4">
        <f t="shared" si="90"/>
        <v>6.9344201931880638E-3</v>
      </c>
      <c r="I593" s="102"/>
    </row>
    <row r="594" spans="1:9" x14ac:dyDescent="0.25">
      <c r="A594" s="6" t="s">
        <v>969</v>
      </c>
      <c r="B594" s="131" t="s">
        <v>970</v>
      </c>
      <c r="C594" s="7">
        <f>ROUND(6*(2),2)</f>
        <v>12</v>
      </c>
      <c r="D594" s="107" t="s">
        <v>2</v>
      </c>
      <c r="E594" s="3">
        <v>2411.6</v>
      </c>
      <c r="F594" s="49">
        <f>ROUND(E594*(1+$H$12),2)</f>
        <v>2925.27</v>
      </c>
      <c r="G594" s="2">
        <f>ROUND(F594*C594,2)</f>
        <v>35103.24</v>
      </c>
      <c r="H594" s="4">
        <f t="shared" si="90"/>
        <v>2.3576029286650837E-2</v>
      </c>
      <c r="I594" s="102"/>
    </row>
    <row r="595" spans="1:9" x14ac:dyDescent="0.25">
      <c r="A595" s="51" t="s">
        <v>971</v>
      </c>
      <c r="B595" s="119" t="s">
        <v>972</v>
      </c>
      <c r="C595" s="94"/>
      <c r="D595" s="94"/>
      <c r="E595" s="94"/>
      <c r="F595" s="94"/>
      <c r="G595" s="94"/>
      <c r="H595" s="95"/>
      <c r="I595" s="102"/>
    </row>
    <row r="596" spans="1:9" x14ac:dyDescent="0.25">
      <c r="A596" s="6" t="s">
        <v>973</v>
      </c>
      <c r="B596" s="106" t="s">
        <v>974</v>
      </c>
      <c r="C596" s="7">
        <f>ROUND(6*(1),2)</f>
        <v>6</v>
      </c>
      <c r="D596" s="107" t="s">
        <v>2</v>
      </c>
      <c r="E596" s="2">
        <v>4998</v>
      </c>
      <c r="F596" s="49">
        <f>ROUND(E596*(1+$H$12),2)</f>
        <v>6062.57</v>
      </c>
      <c r="G596" s="2">
        <f>ROUND(F596*C596,2)</f>
        <v>36375.42</v>
      </c>
      <c r="H596" s="4">
        <f t="shared" si="90"/>
        <v>2.4430450500700921E-2</v>
      </c>
      <c r="I596" s="102"/>
    </row>
    <row r="597" spans="1:9" x14ac:dyDescent="0.25">
      <c r="A597" s="6" t="s">
        <v>975</v>
      </c>
      <c r="B597" s="106" t="s">
        <v>976</v>
      </c>
      <c r="C597" s="7">
        <f>ROUND(6*(1),2)</f>
        <v>6</v>
      </c>
      <c r="D597" s="107" t="s">
        <v>2</v>
      </c>
      <c r="E597" s="2">
        <v>1396.41</v>
      </c>
      <c r="F597" s="49">
        <f>ROUND(E597*(1+$H$12),2)</f>
        <v>1693.85</v>
      </c>
      <c r="G597" s="2">
        <f>ROUND(F597*C597,2)</f>
        <v>10163.1</v>
      </c>
      <c r="H597" s="4">
        <f t="shared" si="90"/>
        <v>6.8257386851800902E-3</v>
      </c>
      <c r="I597" s="102"/>
    </row>
    <row r="598" spans="1:9" x14ac:dyDescent="0.25">
      <c r="A598" s="6" t="s">
        <v>977</v>
      </c>
      <c r="B598" s="106" t="s">
        <v>978</v>
      </c>
      <c r="C598" s="7">
        <f>ROUND(6*(1),2)</f>
        <v>6</v>
      </c>
      <c r="D598" s="107" t="s">
        <v>2</v>
      </c>
      <c r="E598" s="2">
        <v>1800</v>
      </c>
      <c r="F598" s="49">
        <f>ROUND(E598*(1+$H$12),2)</f>
        <v>2183.4</v>
      </c>
      <c r="G598" s="2">
        <f>ROUND(F598*C598,2)</f>
        <v>13100.4</v>
      </c>
      <c r="H598" s="4">
        <f t="shared" si="90"/>
        <v>8.7984873779981751E-3</v>
      </c>
      <c r="I598" s="102"/>
    </row>
    <row r="599" spans="1:9" ht="11.95" customHeight="1" x14ac:dyDescent="0.25">
      <c r="A599" s="170" t="str">
        <f>CONCATENATE("TOTAL DO ITEM ",B558)</f>
        <v>TOTAL DO ITEM SUBSOLO TÉCNICO (Acessos)</v>
      </c>
      <c r="B599" s="171"/>
      <c r="C599" s="171"/>
      <c r="D599" s="171"/>
      <c r="E599" s="171"/>
      <c r="F599" s="172"/>
      <c r="G599" s="52">
        <f>SUM(G559:G598)</f>
        <v>1488937.7499999998</v>
      </c>
      <c r="H599" s="1">
        <f>SUM(H559:H598)</f>
        <v>1</v>
      </c>
      <c r="I599" s="71">
        <f>G599/$G$618</f>
        <v>3.6291082508796493E-2</v>
      </c>
    </row>
    <row r="600" spans="1:9" ht="6.25" customHeight="1" x14ac:dyDescent="0.25">
      <c r="A600" s="173"/>
      <c r="B600" s="174"/>
      <c r="C600" s="174"/>
      <c r="D600" s="174"/>
      <c r="E600" s="174"/>
      <c r="F600" s="174"/>
      <c r="G600" s="174"/>
      <c r="H600" s="174"/>
      <c r="I600" s="175"/>
    </row>
    <row r="601" spans="1:9" x14ac:dyDescent="0.25">
      <c r="A601" s="50">
        <v>10</v>
      </c>
      <c r="B601" s="184" t="s">
        <v>979</v>
      </c>
      <c r="C601" s="185"/>
      <c r="D601" s="185"/>
      <c r="E601" s="185"/>
      <c r="F601" s="185"/>
      <c r="G601" s="185"/>
      <c r="H601" s="185"/>
      <c r="I601" s="186"/>
    </row>
    <row r="602" spans="1:9" ht="24.25" x14ac:dyDescent="0.25">
      <c r="A602" s="55" t="s">
        <v>980</v>
      </c>
      <c r="B602" s="130" t="s">
        <v>981</v>
      </c>
      <c r="C602" s="124"/>
      <c r="D602" s="125"/>
      <c r="E602" s="126"/>
      <c r="F602" s="126"/>
      <c r="G602" s="127"/>
      <c r="H602" s="128"/>
      <c r="I602" s="129"/>
    </row>
    <row r="603" spans="1:9" ht="24.25" x14ac:dyDescent="0.25">
      <c r="A603" s="54" t="s">
        <v>982</v>
      </c>
      <c r="B603" s="106" t="s">
        <v>983</v>
      </c>
      <c r="C603" s="108">
        <f>C84</f>
        <v>675.08</v>
      </c>
      <c r="D603" s="107" t="s">
        <v>126</v>
      </c>
      <c r="E603" s="120">
        <v>470.25</v>
      </c>
      <c r="F603" s="49">
        <f>ROUND(E603*(1+$H$12),2)</f>
        <v>570.41</v>
      </c>
      <c r="G603" s="2">
        <f>ROUND(F603*C603,2)</f>
        <v>385072.38</v>
      </c>
      <c r="H603" s="4">
        <f>G603/$G$616</f>
        <v>0.71149416176336089</v>
      </c>
      <c r="I603" s="70"/>
    </row>
    <row r="604" spans="1:9" ht="48.5" x14ac:dyDescent="0.25">
      <c r="A604" s="54" t="s">
        <v>984</v>
      </c>
      <c r="B604" s="106" t="s">
        <v>563</v>
      </c>
      <c r="C604" s="108">
        <f>C603</f>
        <v>675.08</v>
      </c>
      <c r="D604" s="107" t="s">
        <v>24</v>
      </c>
      <c r="E604" s="120">
        <v>6.48</v>
      </c>
      <c r="F604" s="49">
        <f>ROUND(E604*(1+$H$12),2)</f>
        <v>7.86</v>
      </c>
      <c r="G604" s="2">
        <f>ROUND(F604*C604,2)</f>
        <v>5306.13</v>
      </c>
      <c r="H604" s="4">
        <f>G604/$G$616</f>
        <v>9.80408025254219E-3</v>
      </c>
      <c r="I604" s="70"/>
    </row>
    <row r="605" spans="1:9" x14ac:dyDescent="0.25">
      <c r="A605" s="55" t="s">
        <v>985</v>
      </c>
      <c r="B605" s="96" t="s">
        <v>986</v>
      </c>
      <c r="C605" s="124"/>
      <c r="D605" s="125"/>
      <c r="E605" s="126"/>
      <c r="F605" s="126"/>
      <c r="G605" s="127"/>
      <c r="H605" s="128"/>
      <c r="I605" s="129"/>
    </row>
    <row r="606" spans="1:9" x14ac:dyDescent="0.25">
      <c r="A606" s="54" t="s">
        <v>987</v>
      </c>
      <c r="B606" s="106" t="s">
        <v>988</v>
      </c>
      <c r="C606" s="108">
        <v>54.95</v>
      </c>
      <c r="D606" s="107" t="s">
        <v>3</v>
      </c>
      <c r="E606" s="120">
        <v>131.29</v>
      </c>
      <c r="F606" s="49">
        <f>ROUND(E606*(1+$H$12),2)</f>
        <v>159.25</v>
      </c>
      <c r="G606" s="2">
        <f>ROUND(F606*C606,2)</f>
        <v>8750.7900000000009</v>
      </c>
      <c r="H606" s="4">
        <f t="shared" ref="H606:H615" si="91">G606/$G$616</f>
        <v>1.616874208380565E-2</v>
      </c>
      <c r="I606" s="70"/>
    </row>
    <row r="607" spans="1:9" x14ac:dyDescent="0.25">
      <c r="A607" s="54" t="s">
        <v>989</v>
      </c>
      <c r="B607" s="106" t="s">
        <v>990</v>
      </c>
      <c r="C607" s="108">
        <v>12.88</v>
      </c>
      <c r="D607" s="107" t="s">
        <v>3</v>
      </c>
      <c r="E607" s="120">
        <v>66.459999999999994</v>
      </c>
      <c r="F607" s="49">
        <f t="shared" ref="F607:F613" si="92">ROUND(E607*(1+$H$12),2)</f>
        <v>80.62</v>
      </c>
      <c r="G607" s="2">
        <f>ROUND(F607*C607,2)</f>
        <v>1038.3900000000001</v>
      </c>
      <c r="H607" s="4">
        <f t="shared" si="91"/>
        <v>1.918622214954644E-3</v>
      </c>
      <c r="I607" s="70"/>
    </row>
    <row r="608" spans="1:9" ht="36.4" x14ac:dyDescent="0.25">
      <c r="A608" s="54" t="s">
        <v>991</v>
      </c>
      <c r="B608" s="106" t="s">
        <v>502</v>
      </c>
      <c r="C608" s="108">
        <f>ROUND((C610*0.1),2)</f>
        <v>11.25</v>
      </c>
      <c r="D608" s="107" t="s">
        <v>135</v>
      </c>
      <c r="E608" s="2">
        <v>200.12</v>
      </c>
      <c r="F608" s="49">
        <f t="shared" si="92"/>
        <v>242.75</v>
      </c>
      <c r="G608" s="2">
        <f>ROUND(F608*C608,2)</f>
        <v>2730.94</v>
      </c>
      <c r="H608" s="4">
        <f t="shared" si="91"/>
        <v>5.0459289397126661E-3</v>
      </c>
      <c r="I608" s="69"/>
    </row>
    <row r="609" spans="1:9" ht="24.25" x14ac:dyDescent="0.25">
      <c r="A609" s="54" t="s">
        <v>992</v>
      </c>
      <c r="B609" s="106" t="s">
        <v>334</v>
      </c>
      <c r="C609" s="108">
        <f>ROUND((C608)*30,2)</f>
        <v>337.5</v>
      </c>
      <c r="D609" s="107" t="s">
        <v>335</v>
      </c>
      <c r="E609" s="2">
        <v>2.5</v>
      </c>
      <c r="F609" s="49">
        <f t="shared" si="92"/>
        <v>3.03</v>
      </c>
      <c r="G609" s="2">
        <f>ROUND(F609*C609,2)</f>
        <v>1022.63</v>
      </c>
      <c r="H609" s="4">
        <f t="shared" si="91"/>
        <v>1.8895026297239645E-3</v>
      </c>
      <c r="I609" s="69"/>
    </row>
    <row r="610" spans="1:9" ht="24.25" x14ac:dyDescent="0.25">
      <c r="A610" s="54" t="s">
        <v>993</v>
      </c>
      <c r="B610" s="106" t="s">
        <v>994</v>
      </c>
      <c r="C610" s="108">
        <v>112.45</v>
      </c>
      <c r="D610" s="107" t="s">
        <v>24</v>
      </c>
      <c r="E610" s="120">
        <v>100.47</v>
      </c>
      <c r="F610" s="49">
        <f t="shared" si="92"/>
        <v>121.87</v>
      </c>
      <c r="G610" s="2">
        <f>ROUND(F610*C610,2)</f>
        <v>13704.28</v>
      </c>
      <c r="H610" s="4">
        <f t="shared" si="91"/>
        <v>2.5321253139917205E-2</v>
      </c>
      <c r="I610" s="70"/>
    </row>
    <row r="611" spans="1:9" x14ac:dyDescent="0.25">
      <c r="A611" s="54" t="s">
        <v>995</v>
      </c>
      <c r="B611" s="106" t="s">
        <v>996</v>
      </c>
      <c r="C611" s="108">
        <v>13.46</v>
      </c>
      <c r="D611" s="107" t="s">
        <v>3</v>
      </c>
      <c r="E611" s="120">
        <v>489.26</v>
      </c>
      <c r="F611" s="49">
        <f t="shared" si="92"/>
        <v>593.47</v>
      </c>
      <c r="G611" s="2">
        <f>ROUND(F611*C611,2)</f>
        <v>7988.11</v>
      </c>
      <c r="H611" s="4">
        <f t="shared" si="91"/>
        <v>1.4759546318340257E-2</v>
      </c>
      <c r="I611" s="70"/>
    </row>
    <row r="612" spans="1:9" x14ac:dyDescent="0.25">
      <c r="A612" s="54" t="s">
        <v>997</v>
      </c>
      <c r="B612" s="106" t="s">
        <v>998</v>
      </c>
      <c r="C612" s="108">
        <v>5.22</v>
      </c>
      <c r="D612" s="107" t="s">
        <v>24</v>
      </c>
      <c r="E612" s="2">
        <v>69.599999999999994</v>
      </c>
      <c r="F612" s="49">
        <f t="shared" si="92"/>
        <v>84.42</v>
      </c>
      <c r="G612" s="2">
        <f>ROUND(F612*C612,2)</f>
        <v>440.67</v>
      </c>
      <c r="H612" s="4">
        <f t="shared" si="91"/>
        <v>8.1422129591392721E-4</v>
      </c>
      <c r="I612" s="70"/>
    </row>
    <row r="613" spans="1:9" x14ac:dyDescent="0.25">
      <c r="A613" s="54" t="s">
        <v>999</v>
      </c>
      <c r="B613" s="106" t="s">
        <v>1000</v>
      </c>
      <c r="C613" s="108">
        <f>ROUND(31.76*0.08,2)</f>
        <v>2.54</v>
      </c>
      <c r="D613" s="107" t="s">
        <v>135</v>
      </c>
      <c r="E613" s="120">
        <v>1491.7</v>
      </c>
      <c r="F613" s="49">
        <f t="shared" si="92"/>
        <v>1809.43</v>
      </c>
      <c r="G613" s="2">
        <f>ROUND(F613*C613,2)</f>
        <v>4595.95</v>
      </c>
      <c r="H613" s="4">
        <f t="shared" si="91"/>
        <v>8.4918881815317891E-3</v>
      </c>
      <c r="I613" s="70"/>
    </row>
    <row r="614" spans="1:9" x14ac:dyDescent="0.25">
      <c r="A614" s="55" t="s">
        <v>1001</v>
      </c>
      <c r="B614" s="130" t="s">
        <v>1002</v>
      </c>
      <c r="C614" s="124"/>
      <c r="D614" s="125"/>
      <c r="E614" s="126"/>
      <c r="F614" s="126"/>
      <c r="G614" s="127"/>
      <c r="H614" s="128"/>
      <c r="I614" s="129"/>
    </row>
    <row r="615" spans="1:9" x14ac:dyDescent="0.25">
      <c r="A615" s="53" t="s">
        <v>1003</v>
      </c>
      <c r="B615" s="106" t="s">
        <v>1002</v>
      </c>
      <c r="C615" s="108">
        <f>H11</f>
        <v>43875.49</v>
      </c>
      <c r="D615" s="107" t="s">
        <v>24</v>
      </c>
      <c r="E615" s="3">
        <v>2.08</v>
      </c>
      <c r="F615" s="49">
        <f>ROUND(E615*(1+$H$12),2)</f>
        <v>2.52</v>
      </c>
      <c r="G615" s="2">
        <f>ROUND(F615*C615,2)</f>
        <v>110566.23</v>
      </c>
      <c r="H615" s="4">
        <f t="shared" si="91"/>
        <v>0.20429205318019683</v>
      </c>
      <c r="I615" s="70"/>
    </row>
    <row r="616" spans="1:9" ht="11.95" customHeight="1" x14ac:dyDescent="0.25">
      <c r="A616" s="170" t="str">
        <f>CONCATENATE("TOTAL DO ITEM ",B601)</f>
        <v>TOTAL DO ITEM SERVIÇOS COMPLEMENTARES</v>
      </c>
      <c r="B616" s="171"/>
      <c r="C616" s="171"/>
      <c r="D616" s="171"/>
      <c r="E616" s="171"/>
      <c r="F616" s="172"/>
      <c r="G616" s="52">
        <f>SUM(G602:G615)</f>
        <v>541216.5</v>
      </c>
      <c r="H616" s="1">
        <f>SUM(H603:H615)</f>
        <v>1</v>
      </c>
      <c r="I616" s="71">
        <f>G616/$G$618</f>
        <v>1.3191506936150997E-2</v>
      </c>
    </row>
    <row r="617" spans="1:9" ht="6.25" customHeight="1" x14ac:dyDescent="0.25">
      <c r="A617" s="173"/>
      <c r="B617" s="174"/>
      <c r="C617" s="174"/>
      <c r="D617" s="174"/>
      <c r="E617" s="174"/>
      <c r="F617" s="174"/>
      <c r="G617" s="174"/>
      <c r="H617" s="174"/>
      <c r="I617" s="175"/>
    </row>
    <row r="618" spans="1:9" ht="11.95" customHeight="1" x14ac:dyDescent="0.25">
      <c r="A618" s="170" t="s">
        <v>1004</v>
      </c>
      <c r="B618" s="171"/>
      <c r="C618" s="171"/>
      <c r="D618" s="171"/>
      <c r="E618" s="171"/>
      <c r="F618" s="172"/>
      <c r="G618" s="52">
        <f>G65+G98+G126+G160+G428+G458+G546+G556+G599+G616</f>
        <v>41027647.760000005</v>
      </c>
      <c r="H618" s="56"/>
      <c r="I618" s="1">
        <f>I65+I98+I126+I160+I428+I458+I546+I556+I599+I616</f>
        <v>1</v>
      </c>
    </row>
    <row r="619" spans="1:9" ht="6.25" customHeight="1" x14ac:dyDescent="0.25">
      <c r="A619" s="173"/>
      <c r="B619" s="174"/>
      <c r="C619" s="174"/>
      <c r="D619" s="174"/>
      <c r="E619" s="174"/>
      <c r="F619" s="174"/>
      <c r="G619" s="174"/>
      <c r="H619" s="174"/>
      <c r="I619" s="175"/>
    </row>
    <row r="620" spans="1:9" x14ac:dyDescent="0.25">
      <c r="E620" s="87"/>
    </row>
  </sheetData>
  <mergeCells count="71">
    <mergeCell ref="A11:F11"/>
    <mergeCell ref="A12:F12"/>
    <mergeCell ref="A15:A16"/>
    <mergeCell ref="B15:B16"/>
    <mergeCell ref="D15:D16"/>
    <mergeCell ref="A14:I14"/>
    <mergeCell ref="I15:I16"/>
    <mergeCell ref="E15:E16"/>
    <mergeCell ref="F15:F16"/>
    <mergeCell ref="B162:I162"/>
    <mergeCell ref="I575:I576"/>
    <mergeCell ref="A599:F599"/>
    <mergeCell ref="I564:I565"/>
    <mergeCell ref="I584:I585"/>
    <mergeCell ref="B548:I548"/>
    <mergeCell ref="A556:F556"/>
    <mergeCell ref="A600:I600"/>
    <mergeCell ref="I549:I550"/>
    <mergeCell ref="B601:I601"/>
    <mergeCell ref="A616:F616"/>
    <mergeCell ref="A617:I617"/>
    <mergeCell ref="A618:F618"/>
    <mergeCell ref="A619:I619"/>
    <mergeCell ref="A557:I557"/>
    <mergeCell ref="B558:I558"/>
    <mergeCell ref="I559:I560"/>
    <mergeCell ref="B528:H528"/>
    <mergeCell ref="B430:I430"/>
    <mergeCell ref="B443:H443"/>
    <mergeCell ref="B431:H431"/>
    <mergeCell ref="B163:H163"/>
    <mergeCell ref="A160:F160"/>
    <mergeCell ref="A161:I161"/>
    <mergeCell ref="B101:H101"/>
    <mergeCell ref="B118:H118"/>
    <mergeCell ref="H15:H16"/>
    <mergeCell ref="G15:G16"/>
    <mergeCell ref="A127:I127"/>
    <mergeCell ref="A126:F126"/>
    <mergeCell ref="B19:H19"/>
    <mergeCell ref="A2:I2"/>
    <mergeCell ref="A3:I3"/>
    <mergeCell ref="A4:I4"/>
    <mergeCell ref="A17:I17"/>
    <mergeCell ref="B128:I128"/>
    <mergeCell ref="B18:I18"/>
    <mergeCell ref="A65:F65"/>
    <mergeCell ref="A66:I66"/>
    <mergeCell ref="B67:I67"/>
    <mergeCell ref="A98:F98"/>
    <mergeCell ref="A99:I99"/>
    <mergeCell ref="B100:I100"/>
    <mergeCell ref="A5:I5"/>
    <mergeCell ref="A6:I6"/>
    <mergeCell ref="A7:I7"/>
    <mergeCell ref="A8:I8"/>
    <mergeCell ref="A9:F9"/>
    <mergeCell ref="C15:C16"/>
    <mergeCell ref="A10:F10"/>
    <mergeCell ref="A458:F458"/>
    <mergeCell ref="A428:F428"/>
    <mergeCell ref="A429:I429"/>
    <mergeCell ref="B501:H501"/>
    <mergeCell ref="A546:F546"/>
    <mergeCell ref="A547:I547"/>
    <mergeCell ref="B461:H461"/>
    <mergeCell ref="A459:I459"/>
    <mergeCell ref="B510:H510"/>
    <mergeCell ref="B460:I460"/>
    <mergeCell ref="B504:H504"/>
    <mergeCell ref="B488:H488"/>
  </mergeCells>
  <phoneticPr fontId="6" type="noConversion"/>
  <printOptions horizontalCentered="1"/>
  <pageMargins left="0.19685039370078741" right="0.19685039370078741" top="0.59055118110236227" bottom="0.59055118110236227" header="0.31496062992125984" footer="0.31496062992125984"/>
  <pageSetup paperSize="9" scale="90" fitToHeight="0" orientation="landscape" r:id="rId1"/>
  <headerFooter>
    <oddFooter>&amp;R&amp;P</oddFooter>
  </headerFooter>
  <rowBreaks count="35" manualBreakCount="35">
    <brk id="32" max="10" man="1"/>
    <brk id="46" max="10" man="1"/>
    <brk id="73" max="10" man="1"/>
    <brk id="99" max="10" man="1"/>
    <brk id="117" max="10" man="1"/>
    <brk id="139" max="10" man="1"/>
    <brk id="150" max="10" man="1"/>
    <brk id="161" max="10" man="1"/>
    <brk id="176" max="10" man="1"/>
    <brk id="190" max="10" man="1"/>
    <brk id="206" max="10" man="1"/>
    <brk id="222" max="10" man="1"/>
    <brk id="237" max="10" man="1"/>
    <brk id="249" max="10" man="1"/>
    <brk id="269" max="10" man="1"/>
    <brk id="286" max="10" man="1"/>
    <brk id="303" max="10" man="1"/>
    <brk id="324" max="10" man="1"/>
    <brk id="343" max="10" man="1"/>
    <brk id="357" max="10" man="1"/>
    <brk id="368" max="10" man="1"/>
    <brk id="388" max="10" man="1"/>
    <brk id="402" max="10" man="1"/>
    <brk id="418" max="10" man="1"/>
    <brk id="429" max="10" man="1"/>
    <brk id="459" max="10" man="1"/>
    <brk id="471" max="10" man="1"/>
    <brk id="487" max="10" man="1"/>
    <brk id="500" max="10" man="1"/>
    <brk id="509" max="10" man="1"/>
    <brk id="527" max="10" man="1"/>
    <brk id="547" max="10" man="1"/>
    <brk id="569" max="10" man="1"/>
    <brk id="583" max="10" man="1"/>
    <brk id="600" max="10" man="1"/>
  </rowBreaks>
  <ignoredErrors>
    <ignoredError sqref="F14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tabColor theme="6"/>
    <pageSetUpPr fitToPage="1"/>
  </sheetPr>
  <dimension ref="A1:X67"/>
  <sheetViews>
    <sheetView view="pageBreakPreview" zoomScale="70" zoomScaleNormal="100" zoomScaleSheetLayoutView="70" workbookViewId="0">
      <pane xSplit="2" ySplit="18" topLeftCell="C57" activePane="bottomRight" state="frozen"/>
      <selection pane="topRight" activeCell="E1" sqref="E1"/>
      <selection pane="bottomLeft" activeCell="A19" sqref="A19"/>
      <selection pane="bottomRight" activeCell="F72" sqref="F72"/>
    </sheetView>
  </sheetViews>
  <sheetFormatPr defaultRowHeight="14.3" x14ac:dyDescent="0.25"/>
  <cols>
    <col min="1" max="1" width="6.140625" style="39" customWidth="1"/>
    <col min="2" max="2" width="47.7109375" style="8" customWidth="1"/>
    <col min="3" max="4" width="12.7109375" style="41" customWidth="1"/>
    <col min="5" max="5" width="12.7109375" style="8" customWidth="1"/>
    <col min="6" max="11" width="15.7109375" style="8" customWidth="1"/>
    <col min="12" max="12" width="12.7109375" style="41" customWidth="1"/>
    <col min="13" max="13" width="12.7109375" style="8" customWidth="1"/>
    <col min="14" max="20" width="15.7109375" style="8" customWidth="1"/>
    <col min="21" max="22" width="12.7109375" style="8" customWidth="1"/>
    <col min="23" max="23" width="3.5703125" style="8" customWidth="1"/>
    <col min="24" max="24" width="20.85546875" style="8" customWidth="1"/>
    <col min="25" max="25" width="15.5703125" style="8" customWidth="1"/>
    <col min="26" max="258" width="9.140625" style="8"/>
    <col min="259" max="259" width="6.140625" style="8" customWidth="1"/>
    <col min="260" max="260" width="37.140625" style="8" customWidth="1"/>
    <col min="261" max="261" width="15.7109375" style="8" customWidth="1"/>
    <col min="262" max="262" width="10.7109375" style="8" customWidth="1"/>
    <col min="263" max="263" width="12.7109375" style="8" customWidth="1"/>
    <col min="264" max="264" width="15.7109375" style="8" customWidth="1"/>
    <col min="265" max="265" width="12.7109375" style="8" customWidth="1"/>
    <col min="266" max="266" width="15.7109375" style="8" customWidth="1"/>
    <col min="267" max="267" width="12.7109375" style="8" customWidth="1"/>
    <col min="268" max="274" width="15.7109375" style="8" customWidth="1"/>
    <col min="275" max="275" width="12.7109375" style="8" customWidth="1"/>
    <col min="276" max="276" width="15.7109375" style="8" customWidth="1"/>
    <col min="277" max="277" width="12.7109375" style="8" customWidth="1"/>
    <col min="278" max="278" width="15.7109375" style="8" customWidth="1"/>
    <col min="279" max="279" width="3.5703125" style="8" customWidth="1"/>
    <col min="280" max="280" width="15" style="8" customWidth="1"/>
    <col min="281" max="281" width="15.5703125" style="8" customWidth="1"/>
    <col min="282" max="514" width="9.140625" style="8"/>
    <col min="515" max="515" width="6.140625" style="8" customWidth="1"/>
    <col min="516" max="516" width="37.140625" style="8" customWidth="1"/>
    <col min="517" max="517" width="15.7109375" style="8" customWidth="1"/>
    <col min="518" max="518" width="10.7109375" style="8" customWidth="1"/>
    <col min="519" max="519" width="12.7109375" style="8" customWidth="1"/>
    <col min="520" max="520" width="15.7109375" style="8" customWidth="1"/>
    <col min="521" max="521" width="12.7109375" style="8" customWidth="1"/>
    <col min="522" max="522" width="15.7109375" style="8" customWidth="1"/>
    <col min="523" max="523" width="12.7109375" style="8" customWidth="1"/>
    <col min="524" max="530" width="15.7109375" style="8" customWidth="1"/>
    <col min="531" max="531" width="12.7109375" style="8" customWidth="1"/>
    <col min="532" max="532" width="15.7109375" style="8" customWidth="1"/>
    <col min="533" max="533" width="12.7109375" style="8" customWidth="1"/>
    <col min="534" max="534" width="15.7109375" style="8" customWidth="1"/>
    <col min="535" max="535" width="3.5703125" style="8" customWidth="1"/>
    <col min="536" max="536" width="15" style="8" customWidth="1"/>
    <col min="537" max="537" width="15.5703125" style="8" customWidth="1"/>
    <col min="538" max="770" width="9.140625" style="8"/>
    <col min="771" max="771" width="6.140625" style="8" customWidth="1"/>
    <col min="772" max="772" width="37.140625" style="8" customWidth="1"/>
    <col min="773" max="773" width="15.7109375" style="8" customWidth="1"/>
    <col min="774" max="774" width="10.7109375" style="8" customWidth="1"/>
    <col min="775" max="775" width="12.7109375" style="8" customWidth="1"/>
    <col min="776" max="776" width="15.7109375" style="8" customWidth="1"/>
    <col min="777" max="777" width="12.7109375" style="8" customWidth="1"/>
    <col min="778" max="778" width="15.7109375" style="8" customWidth="1"/>
    <col min="779" max="779" width="12.7109375" style="8" customWidth="1"/>
    <col min="780" max="786" width="15.7109375" style="8" customWidth="1"/>
    <col min="787" max="787" width="12.7109375" style="8" customWidth="1"/>
    <col min="788" max="788" width="15.7109375" style="8" customWidth="1"/>
    <col min="789" max="789" width="12.7109375" style="8" customWidth="1"/>
    <col min="790" max="790" width="15.7109375" style="8" customWidth="1"/>
    <col min="791" max="791" width="3.5703125" style="8" customWidth="1"/>
    <col min="792" max="792" width="15" style="8" customWidth="1"/>
    <col min="793" max="793" width="15.5703125" style="8" customWidth="1"/>
    <col min="794" max="1026" width="9.140625" style="8"/>
    <col min="1027" max="1027" width="6.140625" style="8" customWidth="1"/>
    <col min="1028" max="1028" width="37.140625" style="8" customWidth="1"/>
    <col min="1029" max="1029" width="15.7109375" style="8" customWidth="1"/>
    <col min="1030" max="1030" width="10.7109375" style="8" customWidth="1"/>
    <col min="1031" max="1031" width="12.7109375" style="8" customWidth="1"/>
    <col min="1032" max="1032" width="15.7109375" style="8" customWidth="1"/>
    <col min="1033" max="1033" width="12.7109375" style="8" customWidth="1"/>
    <col min="1034" max="1034" width="15.7109375" style="8" customWidth="1"/>
    <col min="1035" max="1035" width="12.7109375" style="8" customWidth="1"/>
    <col min="1036" max="1042" width="15.7109375" style="8" customWidth="1"/>
    <col min="1043" max="1043" width="12.7109375" style="8" customWidth="1"/>
    <col min="1044" max="1044" width="15.7109375" style="8" customWidth="1"/>
    <col min="1045" max="1045" width="12.7109375" style="8" customWidth="1"/>
    <col min="1046" max="1046" width="15.7109375" style="8" customWidth="1"/>
    <col min="1047" max="1047" width="3.5703125" style="8" customWidth="1"/>
    <col min="1048" max="1048" width="15" style="8" customWidth="1"/>
    <col min="1049" max="1049" width="15.5703125" style="8" customWidth="1"/>
    <col min="1050" max="1282" width="9.140625" style="8"/>
    <col min="1283" max="1283" width="6.140625" style="8" customWidth="1"/>
    <col min="1284" max="1284" width="37.140625" style="8" customWidth="1"/>
    <col min="1285" max="1285" width="15.7109375" style="8" customWidth="1"/>
    <col min="1286" max="1286" width="10.7109375" style="8" customWidth="1"/>
    <col min="1287" max="1287" width="12.7109375" style="8" customWidth="1"/>
    <col min="1288" max="1288" width="15.7109375" style="8" customWidth="1"/>
    <col min="1289" max="1289" width="12.7109375" style="8" customWidth="1"/>
    <col min="1290" max="1290" width="15.7109375" style="8" customWidth="1"/>
    <col min="1291" max="1291" width="12.7109375" style="8" customWidth="1"/>
    <col min="1292" max="1298" width="15.7109375" style="8" customWidth="1"/>
    <col min="1299" max="1299" width="12.7109375" style="8" customWidth="1"/>
    <col min="1300" max="1300" width="15.7109375" style="8" customWidth="1"/>
    <col min="1301" max="1301" width="12.7109375" style="8" customWidth="1"/>
    <col min="1302" max="1302" width="15.7109375" style="8" customWidth="1"/>
    <col min="1303" max="1303" width="3.5703125" style="8" customWidth="1"/>
    <col min="1304" max="1304" width="15" style="8" customWidth="1"/>
    <col min="1305" max="1305" width="15.5703125" style="8" customWidth="1"/>
    <col min="1306" max="1538" width="9.140625" style="8"/>
    <col min="1539" max="1539" width="6.140625" style="8" customWidth="1"/>
    <col min="1540" max="1540" width="37.140625" style="8" customWidth="1"/>
    <col min="1541" max="1541" width="15.7109375" style="8" customWidth="1"/>
    <col min="1542" max="1542" width="10.7109375" style="8" customWidth="1"/>
    <col min="1543" max="1543" width="12.7109375" style="8" customWidth="1"/>
    <col min="1544" max="1544" width="15.7109375" style="8" customWidth="1"/>
    <col min="1545" max="1545" width="12.7109375" style="8" customWidth="1"/>
    <col min="1546" max="1546" width="15.7109375" style="8" customWidth="1"/>
    <col min="1547" max="1547" width="12.7109375" style="8" customWidth="1"/>
    <col min="1548" max="1554" width="15.7109375" style="8" customWidth="1"/>
    <col min="1555" max="1555" width="12.7109375" style="8" customWidth="1"/>
    <col min="1556" max="1556" width="15.7109375" style="8" customWidth="1"/>
    <col min="1557" max="1557" width="12.7109375" style="8" customWidth="1"/>
    <col min="1558" max="1558" width="15.7109375" style="8" customWidth="1"/>
    <col min="1559" max="1559" width="3.5703125" style="8" customWidth="1"/>
    <col min="1560" max="1560" width="15" style="8" customWidth="1"/>
    <col min="1561" max="1561" width="15.5703125" style="8" customWidth="1"/>
    <col min="1562" max="1794" width="9.140625" style="8"/>
    <col min="1795" max="1795" width="6.140625" style="8" customWidth="1"/>
    <col min="1796" max="1796" width="37.140625" style="8" customWidth="1"/>
    <col min="1797" max="1797" width="15.7109375" style="8" customWidth="1"/>
    <col min="1798" max="1798" width="10.7109375" style="8" customWidth="1"/>
    <col min="1799" max="1799" width="12.7109375" style="8" customWidth="1"/>
    <col min="1800" max="1800" width="15.7109375" style="8" customWidth="1"/>
    <col min="1801" max="1801" width="12.7109375" style="8" customWidth="1"/>
    <col min="1802" max="1802" width="15.7109375" style="8" customWidth="1"/>
    <col min="1803" max="1803" width="12.7109375" style="8" customWidth="1"/>
    <col min="1804" max="1810" width="15.7109375" style="8" customWidth="1"/>
    <col min="1811" max="1811" width="12.7109375" style="8" customWidth="1"/>
    <col min="1812" max="1812" width="15.7109375" style="8" customWidth="1"/>
    <col min="1813" max="1813" width="12.7109375" style="8" customWidth="1"/>
    <col min="1814" max="1814" width="15.7109375" style="8" customWidth="1"/>
    <col min="1815" max="1815" width="3.5703125" style="8" customWidth="1"/>
    <col min="1816" max="1816" width="15" style="8" customWidth="1"/>
    <col min="1817" max="1817" width="15.5703125" style="8" customWidth="1"/>
    <col min="1818" max="2050" width="9.140625" style="8"/>
    <col min="2051" max="2051" width="6.140625" style="8" customWidth="1"/>
    <col min="2052" max="2052" width="37.140625" style="8" customWidth="1"/>
    <col min="2053" max="2053" width="15.7109375" style="8" customWidth="1"/>
    <col min="2054" max="2054" width="10.7109375" style="8" customWidth="1"/>
    <col min="2055" max="2055" width="12.7109375" style="8" customWidth="1"/>
    <col min="2056" max="2056" width="15.7109375" style="8" customWidth="1"/>
    <col min="2057" max="2057" width="12.7109375" style="8" customWidth="1"/>
    <col min="2058" max="2058" width="15.7109375" style="8" customWidth="1"/>
    <col min="2059" max="2059" width="12.7109375" style="8" customWidth="1"/>
    <col min="2060" max="2066" width="15.7109375" style="8" customWidth="1"/>
    <col min="2067" max="2067" width="12.7109375" style="8" customWidth="1"/>
    <col min="2068" max="2068" width="15.7109375" style="8" customWidth="1"/>
    <col min="2069" max="2069" width="12.7109375" style="8" customWidth="1"/>
    <col min="2070" max="2070" width="15.7109375" style="8" customWidth="1"/>
    <col min="2071" max="2071" width="3.5703125" style="8" customWidth="1"/>
    <col min="2072" max="2072" width="15" style="8" customWidth="1"/>
    <col min="2073" max="2073" width="15.5703125" style="8" customWidth="1"/>
    <col min="2074" max="2306" width="9.140625" style="8"/>
    <col min="2307" max="2307" width="6.140625" style="8" customWidth="1"/>
    <col min="2308" max="2308" width="37.140625" style="8" customWidth="1"/>
    <col min="2309" max="2309" width="15.7109375" style="8" customWidth="1"/>
    <col min="2310" max="2310" width="10.7109375" style="8" customWidth="1"/>
    <col min="2311" max="2311" width="12.7109375" style="8" customWidth="1"/>
    <col min="2312" max="2312" width="15.7109375" style="8" customWidth="1"/>
    <col min="2313" max="2313" width="12.7109375" style="8" customWidth="1"/>
    <col min="2314" max="2314" width="15.7109375" style="8" customWidth="1"/>
    <col min="2315" max="2315" width="12.7109375" style="8" customWidth="1"/>
    <col min="2316" max="2322" width="15.7109375" style="8" customWidth="1"/>
    <col min="2323" max="2323" width="12.7109375" style="8" customWidth="1"/>
    <col min="2324" max="2324" width="15.7109375" style="8" customWidth="1"/>
    <col min="2325" max="2325" width="12.7109375" style="8" customWidth="1"/>
    <col min="2326" max="2326" width="15.7109375" style="8" customWidth="1"/>
    <col min="2327" max="2327" width="3.5703125" style="8" customWidth="1"/>
    <col min="2328" max="2328" width="15" style="8" customWidth="1"/>
    <col min="2329" max="2329" width="15.5703125" style="8" customWidth="1"/>
    <col min="2330" max="2562" width="9.140625" style="8"/>
    <col min="2563" max="2563" width="6.140625" style="8" customWidth="1"/>
    <col min="2564" max="2564" width="37.140625" style="8" customWidth="1"/>
    <col min="2565" max="2565" width="15.7109375" style="8" customWidth="1"/>
    <col min="2566" max="2566" width="10.7109375" style="8" customWidth="1"/>
    <col min="2567" max="2567" width="12.7109375" style="8" customWidth="1"/>
    <col min="2568" max="2568" width="15.7109375" style="8" customWidth="1"/>
    <col min="2569" max="2569" width="12.7109375" style="8" customWidth="1"/>
    <col min="2570" max="2570" width="15.7109375" style="8" customWidth="1"/>
    <col min="2571" max="2571" width="12.7109375" style="8" customWidth="1"/>
    <col min="2572" max="2578" width="15.7109375" style="8" customWidth="1"/>
    <col min="2579" max="2579" width="12.7109375" style="8" customWidth="1"/>
    <col min="2580" max="2580" width="15.7109375" style="8" customWidth="1"/>
    <col min="2581" max="2581" width="12.7109375" style="8" customWidth="1"/>
    <col min="2582" max="2582" width="15.7109375" style="8" customWidth="1"/>
    <col min="2583" max="2583" width="3.5703125" style="8" customWidth="1"/>
    <col min="2584" max="2584" width="15" style="8" customWidth="1"/>
    <col min="2585" max="2585" width="15.5703125" style="8" customWidth="1"/>
    <col min="2586" max="2818" width="9.140625" style="8"/>
    <col min="2819" max="2819" width="6.140625" style="8" customWidth="1"/>
    <col min="2820" max="2820" width="37.140625" style="8" customWidth="1"/>
    <col min="2821" max="2821" width="15.7109375" style="8" customWidth="1"/>
    <col min="2822" max="2822" width="10.7109375" style="8" customWidth="1"/>
    <col min="2823" max="2823" width="12.7109375" style="8" customWidth="1"/>
    <col min="2824" max="2824" width="15.7109375" style="8" customWidth="1"/>
    <col min="2825" max="2825" width="12.7109375" style="8" customWidth="1"/>
    <col min="2826" max="2826" width="15.7109375" style="8" customWidth="1"/>
    <col min="2827" max="2827" width="12.7109375" style="8" customWidth="1"/>
    <col min="2828" max="2834" width="15.7109375" style="8" customWidth="1"/>
    <col min="2835" max="2835" width="12.7109375" style="8" customWidth="1"/>
    <col min="2836" max="2836" width="15.7109375" style="8" customWidth="1"/>
    <col min="2837" max="2837" width="12.7109375" style="8" customWidth="1"/>
    <col min="2838" max="2838" width="15.7109375" style="8" customWidth="1"/>
    <col min="2839" max="2839" width="3.5703125" style="8" customWidth="1"/>
    <col min="2840" max="2840" width="15" style="8" customWidth="1"/>
    <col min="2841" max="2841" width="15.5703125" style="8" customWidth="1"/>
    <col min="2842" max="3074" width="9.140625" style="8"/>
    <col min="3075" max="3075" width="6.140625" style="8" customWidth="1"/>
    <col min="3076" max="3076" width="37.140625" style="8" customWidth="1"/>
    <col min="3077" max="3077" width="15.7109375" style="8" customWidth="1"/>
    <col min="3078" max="3078" width="10.7109375" style="8" customWidth="1"/>
    <col min="3079" max="3079" width="12.7109375" style="8" customWidth="1"/>
    <col min="3080" max="3080" width="15.7109375" style="8" customWidth="1"/>
    <col min="3081" max="3081" width="12.7109375" style="8" customWidth="1"/>
    <col min="3082" max="3082" width="15.7109375" style="8" customWidth="1"/>
    <col min="3083" max="3083" width="12.7109375" style="8" customWidth="1"/>
    <col min="3084" max="3090" width="15.7109375" style="8" customWidth="1"/>
    <col min="3091" max="3091" width="12.7109375" style="8" customWidth="1"/>
    <col min="3092" max="3092" width="15.7109375" style="8" customWidth="1"/>
    <col min="3093" max="3093" width="12.7109375" style="8" customWidth="1"/>
    <col min="3094" max="3094" width="15.7109375" style="8" customWidth="1"/>
    <col min="3095" max="3095" width="3.5703125" style="8" customWidth="1"/>
    <col min="3096" max="3096" width="15" style="8" customWidth="1"/>
    <col min="3097" max="3097" width="15.5703125" style="8" customWidth="1"/>
    <col min="3098" max="3330" width="9.140625" style="8"/>
    <col min="3331" max="3331" width="6.140625" style="8" customWidth="1"/>
    <col min="3332" max="3332" width="37.140625" style="8" customWidth="1"/>
    <col min="3333" max="3333" width="15.7109375" style="8" customWidth="1"/>
    <col min="3334" max="3334" width="10.7109375" style="8" customWidth="1"/>
    <col min="3335" max="3335" width="12.7109375" style="8" customWidth="1"/>
    <col min="3336" max="3336" width="15.7109375" style="8" customWidth="1"/>
    <col min="3337" max="3337" width="12.7109375" style="8" customWidth="1"/>
    <col min="3338" max="3338" width="15.7109375" style="8" customWidth="1"/>
    <col min="3339" max="3339" width="12.7109375" style="8" customWidth="1"/>
    <col min="3340" max="3346" width="15.7109375" style="8" customWidth="1"/>
    <col min="3347" max="3347" width="12.7109375" style="8" customWidth="1"/>
    <col min="3348" max="3348" width="15.7109375" style="8" customWidth="1"/>
    <col min="3349" max="3349" width="12.7109375" style="8" customWidth="1"/>
    <col min="3350" max="3350" width="15.7109375" style="8" customWidth="1"/>
    <col min="3351" max="3351" width="3.5703125" style="8" customWidth="1"/>
    <col min="3352" max="3352" width="15" style="8" customWidth="1"/>
    <col min="3353" max="3353" width="15.5703125" style="8" customWidth="1"/>
    <col min="3354" max="3586" width="9.140625" style="8"/>
    <col min="3587" max="3587" width="6.140625" style="8" customWidth="1"/>
    <col min="3588" max="3588" width="37.140625" style="8" customWidth="1"/>
    <col min="3589" max="3589" width="15.7109375" style="8" customWidth="1"/>
    <col min="3590" max="3590" width="10.7109375" style="8" customWidth="1"/>
    <col min="3591" max="3591" width="12.7109375" style="8" customWidth="1"/>
    <col min="3592" max="3592" width="15.7109375" style="8" customWidth="1"/>
    <col min="3593" max="3593" width="12.7109375" style="8" customWidth="1"/>
    <col min="3594" max="3594" width="15.7109375" style="8" customWidth="1"/>
    <col min="3595" max="3595" width="12.7109375" style="8" customWidth="1"/>
    <col min="3596" max="3602" width="15.7109375" style="8" customWidth="1"/>
    <col min="3603" max="3603" width="12.7109375" style="8" customWidth="1"/>
    <col min="3604" max="3604" width="15.7109375" style="8" customWidth="1"/>
    <col min="3605" max="3605" width="12.7109375" style="8" customWidth="1"/>
    <col min="3606" max="3606" width="15.7109375" style="8" customWidth="1"/>
    <col min="3607" max="3607" width="3.5703125" style="8" customWidth="1"/>
    <col min="3608" max="3608" width="15" style="8" customWidth="1"/>
    <col min="3609" max="3609" width="15.5703125" style="8" customWidth="1"/>
    <col min="3610" max="3842" width="9.140625" style="8"/>
    <col min="3843" max="3843" width="6.140625" style="8" customWidth="1"/>
    <col min="3844" max="3844" width="37.140625" style="8" customWidth="1"/>
    <col min="3845" max="3845" width="15.7109375" style="8" customWidth="1"/>
    <col min="3846" max="3846" width="10.7109375" style="8" customWidth="1"/>
    <col min="3847" max="3847" width="12.7109375" style="8" customWidth="1"/>
    <col min="3848" max="3848" width="15.7109375" style="8" customWidth="1"/>
    <col min="3849" max="3849" width="12.7109375" style="8" customWidth="1"/>
    <col min="3850" max="3850" width="15.7109375" style="8" customWidth="1"/>
    <col min="3851" max="3851" width="12.7109375" style="8" customWidth="1"/>
    <col min="3852" max="3858" width="15.7109375" style="8" customWidth="1"/>
    <col min="3859" max="3859" width="12.7109375" style="8" customWidth="1"/>
    <col min="3860" max="3860" width="15.7109375" style="8" customWidth="1"/>
    <col min="3861" max="3861" width="12.7109375" style="8" customWidth="1"/>
    <col min="3862" max="3862" width="15.7109375" style="8" customWidth="1"/>
    <col min="3863" max="3863" width="3.5703125" style="8" customWidth="1"/>
    <col min="3864" max="3864" width="15" style="8" customWidth="1"/>
    <col min="3865" max="3865" width="15.5703125" style="8" customWidth="1"/>
    <col min="3866" max="4098" width="9.140625" style="8"/>
    <col min="4099" max="4099" width="6.140625" style="8" customWidth="1"/>
    <col min="4100" max="4100" width="37.140625" style="8" customWidth="1"/>
    <col min="4101" max="4101" width="15.7109375" style="8" customWidth="1"/>
    <col min="4102" max="4102" width="10.7109375" style="8" customWidth="1"/>
    <col min="4103" max="4103" width="12.7109375" style="8" customWidth="1"/>
    <col min="4104" max="4104" width="15.7109375" style="8" customWidth="1"/>
    <col min="4105" max="4105" width="12.7109375" style="8" customWidth="1"/>
    <col min="4106" max="4106" width="15.7109375" style="8" customWidth="1"/>
    <col min="4107" max="4107" width="12.7109375" style="8" customWidth="1"/>
    <col min="4108" max="4114" width="15.7109375" style="8" customWidth="1"/>
    <col min="4115" max="4115" width="12.7109375" style="8" customWidth="1"/>
    <col min="4116" max="4116" width="15.7109375" style="8" customWidth="1"/>
    <col min="4117" max="4117" width="12.7109375" style="8" customWidth="1"/>
    <col min="4118" max="4118" width="15.7109375" style="8" customWidth="1"/>
    <col min="4119" max="4119" width="3.5703125" style="8" customWidth="1"/>
    <col min="4120" max="4120" width="15" style="8" customWidth="1"/>
    <col min="4121" max="4121" width="15.5703125" style="8" customWidth="1"/>
    <col min="4122" max="4354" width="9.140625" style="8"/>
    <col min="4355" max="4355" width="6.140625" style="8" customWidth="1"/>
    <col min="4356" max="4356" width="37.140625" style="8" customWidth="1"/>
    <col min="4357" max="4357" width="15.7109375" style="8" customWidth="1"/>
    <col min="4358" max="4358" width="10.7109375" style="8" customWidth="1"/>
    <col min="4359" max="4359" width="12.7109375" style="8" customWidth="1"/>
    <col min="4360" max="4360" width="15.7109375" style="8" customWidth="1"/>
    <col min="4361" max="4361" width="12.7109375" style="8" customWidth="1"/>
    <col min="4362" max="4362" width="15.7109375" style="8" customWidth="1"/>
    <col min="4363" max="4363" width="12.7109375" style="8" customWidth="1"/>
    <col min="4364" max="4370" width="15.7109375" style="8" customWidth="1"/>
    <col min="4371" max="4371" width="12.7109375" style="8" customWidth="1"/>
    <col min="4372" max="4372" width="15.7109375" style="8" customWidth="1"/>
    <col min="4373" max="4373" width="12.7109375" style="8" customWidth="1"/>
    <col min="4374" max="4374" width="15.7109375" style="8" customWidth="1"/>
    <col min="4375" max="4375" width="3.5703125" style="8" customWidth="1"/>
    <col min="4376" max="4376" width="15" style="8" customWidth="1"/>
    <col min="4377" max="4377" width="15.5703125" style="8" customWidth="1"/>
    <col min="4378" max="4610" width="9.140625" style="8"/>
    <col min="4611" max="4611" width="6.140625" style="8" customWidth="1"/>
    <col min="4612" max="4612" width="37.140625" style="8" customWidth="1"/>
    <col min="4613" max="4613" width="15.7109375" style="8" customWidth="1"/>
    <col min="4614" max="4614" width="10.7109375" style="8" customWidth="1"/>
    <col min="4615" max="4615" width="12.7109375" style="8" customWidth="1"/>
    <col min="4616" max="4616" width="15.7109375" style="8" customWidth="1"/>
    <col min="4617" max="4617" width="12.7109375" style="8" customWidth="1"/>
    <col min="4618" max="4618" width="15.7109375" style="8" customWidth="1"/>
    <col min="4619" max="4619" width="12.7109375" style="8" customWidth="1"/>
    <col min="4620" max="4626" width="15.7109375" style="8" customWidth="1"/>
    <col min="4627" max="4627" width="12.7109375" style="8" customWidth="1"/>
    <col min="4628" max="4628" width="15.7109375" style="8" customWidth="1"/>
    <col min="4629" max="4629" width="12.7109375" style="8" customWidth="1"/>
    <col min="4630" max="4630" width="15.7109375" style="8" customWidth="1"/>
    <col min="4631" max="4631" width="3.5703125" style="8" customWidth="1"/>
    <col min="4632" max="4632" width="15" style="8" customWidth="1"/>
    <col min="4633" max="4633" width="15.5703125" style="8" customWidth="1"/>
    <col min="4634" max="4866" width="9.140625" style="8"/>
    <col min="4867" max="4867" width="6.140625" style="8" customWidth="1"/>
    <col min="4868" max="4868" width="37.140625" style="8" customWidth="1"/>
    <col min="4869" max="4869" width="15.7109375" style="8" customWidth="1"/>
    <col min="4870" max="4870" width="10.7109375" style="8" customWidth="1"/>
    <col min="4871" max="4871" width="12.7109375" style="8" customWidth="1"/>
    <col min="4872" max="4872" width="15.7109375" style="8" customWidth="1"/>
    <col min="4873" max="4873" width="12.7109375" style="8" customWidth="1"/>
    <col min="4874" max="4874" width="15.7109375" style="8" customWidth="1"/>
    <col min="4875" max="4875" width="12.7109375" style="8" customWidth="1"/>
    <col min="4876" max="4882" width="15.7109375" style="8" customWidth="1"/>
    <col min="4883" max="4883" width="12.7109375" style="8" customWidth="1"/>
    <col min="4884" max="4884" width="15.7109375" style="8" customWidth="1"/>
    <col min="4885" max="4885" width="12.7109375" style="8" customWidth="1"/>
    <col min="4886" max="4886" width="15.7109375" style="8" customWidth="1"/>
    <col min="4887" max="4887" width="3.5703125" style="8" customWidth="1"/>
    <col min="4888" max="4888" width="15" style="8" customWidth="1"/>
    <col min="4889" max="4889" width="15.5703125" style="8" customWidth="1"/>
    <col min="4890" max="5122" width="9.140625" style="8"/>
    <col min="5123" max="5123" width="6.140625" style="8" customWidth="1"/>
    <col min="5124" max="5124" width="37.140625" style="8" customWidth="1"/>
    <col min="5125" max="5125" width="15.7109375" style="8" customWidth="1"/>
    <col min="5126" max="5126" width="10.7109375" style="8" customWidth="1"/>
    <col min="5127" max="5127" width="12.7109375" style="8" customWidth="1"/>
    <col min="5128" max="5128" width="15.7109375" style="8" customWidth="1"/>
    <col min="5129" max="5129" width="12.7109375" style="8" customWidth="1"/>
    <col min="5130" max="5130" width="15.7109375" style="8" customWidth="1"/>
    <col min="5131" max="5131" width="12.7109375" style="8" customWidth="1"/>
    <col min="5132" max="5138" width="15.7109375" style="8" customWidth="1"/>
    <col min="5139" max="5139" width="12.7109375" style="8" customWidth="1"/>
    <col min="5140" max="5140" width="15.7109375" style="8" customWidth="1"/>
    <col min="5141" max="5141" width="12.7109375" style="8" customWidth="1"/>
    <col min="5142" max="5142" width="15.7109375" style="8" customWidth="1"/>
    <col min="5143" max="5143" width="3.5703125" style="8" customWidth="1"/>
    <col min="5144" max="5144" width="15" style="8" customWidth="1"/>
    <col min="5145" max="5145" width="15.5703125" style="8" customWidth="1"/>
    <col min="5146" max="5378" width="9.140625" style="8"/>
    <col min="5379" max="5379" width="6.140625" style="8" customWidth="1"/>
    <col min="5380" max="5380" width="37.140625" style="8" customWidth="1"/>
    <col min="5381" max="5381" width="15.7109375" style="8" customWidth="1"/>
    <col min="5382" max="5382" width="10.7109375" style="8" customWidth="1"/>
    <col min="5383" max="5383" width="12.7109375" style="8" customWidth="1"/>
    <col min="5384" max="5384" width="15.7109375" style="8" customWidth="1"/>
    <col min="5385" max="5385" width="12.7109375" style="8" customWidth="1"/>
    <col min="5386" max="5386" width="15.7109375" style="8" customWidth="1"/>
    <col min="5387" max="5387" width="12.7109375" style="8" customWidth="1"/>
    <col min="5388" max="5394" width="15.7109375" style="8" customWidth="1"/>
    <col min="5395" max="5395" width="12.7109375" style="8" customWidth="1"/>
    <col min="5396" max="5396" width="15.7109375" style="8" customWidth="1"/>
    <col min="5397" max="5397" width="12.7109375" style="8" customWidth="1"/>
    <col min="5398" max="5398" width="15.7109375" style="8" customWidth="1"/>
    <col min="5399" max="5399" width="3.5703125" style="8" customWidth="1"/>
    <col min="5400" max="5400" width="15" style="8" customWidth="1"/>
    <col min="5401" max="5401" width="15.5703125" style="8" customWidth="1"/>
    <col min="5402" max="5634" width="9.140625" style="8"/>
    <col min="5635" max="5635" width="6.140625" style="8" customWidth="1"/>
    <col min="5636" max="5636" width="37.140625" style="8" customWidth="1"/>
    <col min="5637" max="5637" width="15.7109375" style="8" customWidth="1"/>
    <col min="5638" max="5638" width="10.7109375" style="8" customWidth="1"/>
    <col min="5639" max="5639" width="12.7109375" style="8" customWidth="1"/>
    <col min="5640" max="5640" width="15.7109375" style="8" customWidth="1"/>
    <col min="5641" max="5641" width="12.7109375" style="8" customWidth="1"/>
    <col min="5642" max="5642" width="15.7109375" style="8" customWidth="1"/>
    <col min="5643" max="5643" width="12.7109375" style="8" customWidth="1"/>
    <col min="5644" max="5650" width="15.7109375" style="8" customWidth="1"/>
    <col min="5651" max="5651" width="12.7109375" style="8" customWidth="1"/>
    <col min="5652" max="5652" width="15.7109375" style="8" customWidth="1"/>
    <col min="5653" max="5653" width="12.7109375" style="8" customWidth="1"/>
    <col min="5654" max="5654" width="15.7109375" style="8" customWidth="1"/>
    <col min="5655" max="5655" width="3.5703125" style="8" customWidth="1"/>
    <col min="5656" max="5656" width="15" style="8" customWidth="1"/>
    <col min="5657" max="5657" width="15.5703125" style="8" customWidth="1"/>
    <col min="5658" max="5890" width="9.140625" style="8"/>
    <col min="5891" max="5891" width="6.140625" style="8" customWidth="1"/>
    <col min="5892" max="5892" width="37.140625" style="8" customWidth="1"/>
    <col min="5893" max="5893" width="15.7109375" style="8" customWidth="1"/>
    <col min="5894" max="5894" width="10.7109375" style="8" customWidth="1"/>
    <col min="5895" max="5895" width="12.7109375" style="8" customWidth="1"/>
    <col min="5896" max="5896" width="15.7109375" style="8" customWidth="1"/>
    <col min="5897" max="5897" width="12.7109375" style="8" customWidth="1"/>
    <col min="5898" max="5898" width="15.7109375" style="8" customWidth="1"/>
    <col min="5899" max="5899" width="12.7109375" style="8" customWidth="1"/>
    <col min="5900" max="5906" width="15.7109375" style="8" customWidth="1"/>
    <col min="5907" max="5907" width="12.7109375" style="8" customWidth="1"/>
    <col min="5908" max="5908" width="15.7109375" style="8" customWidth="1"/>
    <col min="5909" max="5909" width="12.7109375" style="8" customWidth="1"/>
    <col min="5910" max="5910" width="15.7109375" style="8" customWidth="1"/>
    <col min="5911" max="5911" width="3.5703125" style="8" customWidth="1"/>
    <col min="5912" max="5912" width="15" style="8" customWidth="1"/>
    <col min="5913" max="5913" width="15.5703125" style="8" customWidth="1"/>
    <col min="5914" max="6146" width="9.140625" style="8"/>
    <col min="6147" max="6147" width="6.140625" style="8" customWidth="1"/>
    <col min="6148" max="6148" width="37.140625" style="8" customWidth="1"/>
    <col min="6149" max="6149" width="15.7109375" style="8" customWidth="1"/>
    <col min="6150" max="6150" width="10.7109375" style="8" customWidth="1"/>
    <col min="6151" max="6151" width="12.7109375" style="8" customWidth="1"/>
    <col min="6152" max="6152" width="15.7109375" style="8" customWidth="1"/>
    <col min="6153" max="6153" width="12.7109375" style="8" customWidth="1"/>
    <col min="6154" max="6154" width="15.7109375" style="8" customWidth="1"/>
    <col min="6155" max="6155" width="12.7109375" style="8" customWidth="1"/>
    <col min="6156" max="6162" width="15.7109375" style="8" customWidth="1"/>
    <col min="6163" max="6163" width="12.7109375" style="8" customWidth="1"/>
    <col min="6164" max="6164" width="15.7109375" style="8" customWidth="1"/>
    <col min="6165" max="6165" width="12.7109375" style="8" customWidth="1"/>
    <col min="6166" max="6166" width="15.7109375" style="8" customWidth="1"/>
    <col min="6167" max="6167" width="3.5703125" style="8" customWidth="1"/>
    <col min="6168" max="6168" width="15" style="8" customWidth="1"/>
    <col min="6169" max="6169" width="15.5703125" style="8" customWidth="1"/>
    <col min="6170" max="6402" width="9.140625" style="8"/>
    <col min="6403" max="6403" width="6.140625" style="8" customWidth="1"/>
    <col min="6404" max="6404" width="37.140625" style="8" customWidth="1"/>
    <col min="6405" max="6405" width="15.7109375" style="8" customWidth="1"/>
    <col min="6406" max="6406" width="10.7109375" style="8" customWidth="1"/>
    <col min="6407" max="6407" width="12.7109375" style="8" customWidth="1"/>
    <col min="6408" max="6408" width="15.7109375" style="8" customWidth="1"/>
    <col min="6409" max="6409" width="12.7109375" style="8" customWidth="1"/>
    <col min="6410" max="6410" width="15.7109375" style="8" customWidth="1"/>
    <col min="6411" max="6411" width="12.7109375" style="8" customWidth="1"/>
    <col min="6412" max="6418" width="15.7109375" style="8" customWidth="1"/>
    <col min="6419" max="6419" width="12.7109375" style="8" customWidth="1"/>
    <col min="6420" max="6420" width="15.7109375" style="8" customWidth="1"/>
    <col min="6421" max="6421" width="12.7109375" style="8" customWidth="1"/>
    <col min="6422" max="6422" width="15.7109375" style="8" customWidth="1"/>
    <col min="6423" max="6423" width="3.5703125" style="8" customWidth="1"/>
    <col min="6424" max="6424" width="15" style="8" customWidth="1"/>
    <col min="6425" max="6425" width="15.5703125" style="8" customWidth="1"/>
    <col min="6426" max="6658" width="9.140625" style="8"/>
    <col min="6659" max="6659" width="6.140625" style="8" customWidth="1"/>
    <col min="6660" max="6660" width="37.140625" style="8" customWidth="1"/>
    <col min="6661" max="6661" width="15.7109375" style="8" customWidth="1"/>
    <col min="6662" max="6662" width="10.7109375" style="8" customWidth="1"/>
    <col min="6663" max="6663" width="12.7109375" style="8" customWidth="1"/>
    <col min="6664" max="6664" width="15.7109375" style="8" customWidth="1"/>
    <col min="6665" max="6665" width="12.7109375" style="8" customWidth="1"/>
    <col min="6666" max="6666" width="15.7109375" style="8" customWidth="1"/>
    <col min="6667" max="6667" width="12.7109375" style="8" customWidth="1"/>
    <col min="6668" max="6674" width="15.7109375" style="8" customWidth="1"/>
    <col min="6675" max="6675" width="12.7109375" style="8" customWidth="1"/>
    <col min="6676" max="6676" width="15.7109375" style="8" customWidth="1"/>
    <col min="6677" max="6677" width="12.7109375" style="8" customWidth="1"/>
    <col min="6678" max="6678" width="15.7109375" style="8" customWidth="1"/>
    <col min="6679" max="6679" width="3.5703125" style="8" customWidth="1"/>
    <col min="6680" max="6680" width="15" style="8" customWidth="1"/>
    <col min="6681" max="6681" width="15.5703125" style="8" customWidth="1"/>
    <col min="6682" max="6914" width="9.140625" style="8"/>
    <col min="6915" max="6915" width="6.140625" style="8" customWidth="1"/>
    <col min="6916" max="6916" width="37.140625" style="8" customWidth="1"/>
    <col min="6917" max="6917" width="15.7109375" style="8" customWidth="1"/>
    <col min="6918" max="6918" width="10.7109375" style="8" customWidth="1"/>
    <col min="6919" max="6919" width="12.7109375" style="8" customWidth="1"/>
    <col min="6920" max="6920" width="15.7109375" style="8" customWidth="1"/>
    <col min="6921" max="6921" width="12.7109375" style="8" customWidth="1"/>
    <col min="6922" max="6922" width="15.7109375" style="8" customWidth="1"/>
    <col min="6923" max="6923" width="12.7109375" style="8" customWidth="1"/>
    <col min="6924" max="6930" width="15.7109375" style="8" customWidth="1"/>
    <col min="6931" max="6931" width="12.7109375" style="8" customWidth="1"/>
    <col min="6932" max="6932" width="15.7109375" style="8" customWidth="1"/>
    <col min="6933" max="6933" width="12.7109375" style="8" customWidth="1"/>
    <col min="6934" max="6934" width="15.7109375" style="8" customWidth="1"/>
    <col min="6935" max="6935" width="3.5703125" style="8" customWidth="1"/>
    <col min="6936" max="6936" width="15" style="8" customWidth="1"/>
    <col min="6937" max="6937" width="15.5703125" style="8" customWidth="1"/>
    <col min="6938" max="7170" width="9.140625" style="8"/>
    <col min="7171" max="7171" width="6.140625" style="8" customWidth="1"/>
    <col min="7172" max="7172" width="37.140625" style="8" customWidth="1"/>
    <col min="7173" max="7173" width="15.7109375" style="8" customWidth="1"/>
    <col min="7174" max="7174" width="10.7109375" style="8" customWidth="1"/>
    <col min="7175" max="7175" width="12.7109375" style="8" customWidth="1"/>
    <col min="7176" max="7176" width="15.7109375" style="8" customWidth="1"/>
    <col min="7177" max="7177" width="12.7109375" style="8" customWidth="1"/>
    <col min="7178" max="7178" width="15.7109375" style="8" customWidth="1"/>
    <col min="7179" max="7179" width="12.7109375" style="8" customWidth="1"/>
    <col min="7180" max="7186" width="15.7109375" style="8" customWidth="1"/>
    <col min="7187" max="7187" width="12.7109375" style="8" customWidth="1"/>
    <col min="7188" max="7188" width="15.7109375" style="8" customWidth="1"/>
    <col min="7189" max="7189" width="12.7109375" style="8" customWidth="1"/>
    <col min="7190" max="7190" width="15.7109375" style="8" customWidth="1"/>
    <col min="7191" max="7191" width="3.5703125" style="8" customWidth="1"/>
    <col min="7192" max="7192" width="15" style="8" customWidth="1"/>
    <col min="7193" max="7193" width="15.5703125" style="8" customWidth="1"/>
    <col min="7194" max="7426" width="9.140625" style="8"/>
    <col min="7427" max="7427" width="6.140625" style="8" customWidth="1"/>
    <col min="7428" max="7428" width="37.140625" style="8" customWidth="1"/>
    <col min="7429" max="7429" width="15.7109375" style="8" customWidth="1"/>
    <col min="7430" max="7430" width="10.7109375" style="8" customWidth="1"/>
    <col min="7431" max="7431" width="12.7109375" style="8" customWidth="1"/>
    <col min="7432" max="7432" width="15.7109375" style="8" customWidth="1"/>
    <col min="7433" max="7433" width="12.7109375" style="8" customWidth="1"/>
    <col min="7434" max="7434" width="15.7109375" style="8" customWidth="1"/>
    <col min="7435" max="7435" width="12.7109375" style="8" customWidth="1"/>
    <col min="7436" max="7442" width="15.7109375" style="8" customWidth="1"/>
    <col min="7443" max="7443" width="12.7109375" style="8" customWidth="1"/>
    <col min="7444" max="7444" width="15.7109375" style="8" customWidth="1"/>
    <col min="7445" max="7445" width="12.7109375" style="8" customWidth="1"/>
    <col min="7446" max="7446" width="15.7109375" style="8" customWidth="1"/>
    <col min="7447" max="7447" width="3.5703125" style="8" customWidth="1"/>
    <col min="7448" max="7448" width="15" style="8" customWidth="1"/>
    <col min="7449" max="7449" width="15.5703125" style="8" customWidth="1"/>
    <col min="7450" max="7682" width="9.140625" style="8"/>
    <col min="7683" max="7683" width="6.140625" style="8" customWidth="1"/>
    <col min="7684" max="7684" width="37.140625" style="8" customWidth="1"/>
    <col min="7685" max="7685" width="15.7109375" style="8" customWidth="1"/>
    <col min="7686" max="7686" width="10.7109375" style="8" customWidth="1"/>
    <col min="7687" max="7687" width="12.7109375" style="8" customWidth="1"/>
    <col min="7688" max="7688" width="15.7109375" style="8" customWidth="1"/>
    <col min="7689" max="7689" width="12.7109375" style="8" customWidth="1"/>
    <col min="7690" max="7690" width="15.7109375" style="8" customWidth="1"/>
    <col min="7691" max="7691" width="12.7109375" style="8" customWidth="1"/>
    <col min="7692" max="7698" width="15.7109375" style="8" customWidth="1"/>
    <col min="7699" max="7699" width="12.7109375" style="8" customWidth="1"/>
    <col min="7700" max="7700" width="15.7109375" style="8" customWidth="1"/>
    <col min="7701" max="7701" width="12.7109375" style="8" customWidth="1"/>
    <col min="7702" max="7702" width="15.7109375" style="8" customWidth="1"/>
    <col min="7703" max="7703" width="3.5703125" style="8" customWidth="1"/>
    <col min="7704" max="7704" width="15" style="8" customWidth="1"/>
    <col min="7705" max="7705" width="15.5703125" style="8" customWidth="1"/>
    <col min="7706" max="7938" width="9.140625" style="8"/>
    <col min="7939" max="7939" width="6.140625" style="8" customWidth="1"/>
    <col min="7940" max="7940" width="37.140625" style="8" customWidth="1"/>
    <col min="7941" max="7941" width="15.7109375" style="8" customWidth="1"/>
    <col min="7942" max="7942" width="10.7109375" style="8" customWidth="1"/>
    <col min="7943" max="7943" width="12.7109375" style="8" customWidth="1"/>
    <col min="7944" max="7944" width="15.7109375" style="8" customWidth="1"/>
    <col min="7945" max="7945" width="12.7109375" style="8" customWidth="1"/>
    <col min="7946" max="7946" width="15.7109375" style="8" customWidth="1"/>
    <col min="7947" max="7947" width="12.7109375" style="8" customWidth="1"/>
    <col min="7948" max="7954" width="15.7109375" style="8" customWidth="1"/>
    <col min="7955" max="7955" width="12.7109375" style="8" customWidth="1"/>
    <col min="7956" max="7956" width="15.7109375" style="8" customWidth="1"/>
    <col min="7957" max="7957" width="12.7109375" style="8" customWidth="1"/>
    <col min="7958" max="7958" width="15.7109375" style="8" customWidth="1"/>
    <col min="7959" max="7959" width="3.5703125" style="8" customWidth="1"/>
    <col min="7960" max="7960" width="15" style="8" customWidth="1"/>
    <col min="7961" max="7961" width="15.5703125" style="8" customWidth="1"/>
    <col min="7962" max="8194" width="9.140625" style="8"/>
    <col min="8195" max="8195" width="6.140625" style="8" customWidth="1"/>
    <col min="8196" max="8196" width="37.140625" style="8" customWidth="1"/>
    <col min="8197" max="8197" width="15.7109375" style="8" customWidth="1"/>
    <col min="8198" max="8198" width="10.7109375" style="8" customWidth="1"/>
    <col min="8199" max="8199" width="12.7109375" style="8" customWidth="1"/>
    <col min="8200" max="8200" width="15.7109375" style="8" customWidth="1"/>
    <col min="8201" max="8201" width="12.7109375" style="8" customWidth="1"/>
    <col min="8202" max="8202" width="15.7109375" style="8" customWidth="1"/>
    <col min="8203" max="8203" width="12.7109375" style="8" customWidth="1"/>
    <col min="8204" max="8210" width="15.7109375" style="8" customWidth="1"/>
    <col min="8211" max="8211" width="12.7109375" style="8" customWidth="1"/>
    <col min="8212" max="8212" width="15.7109375" style="8" customWidth="1"/>
    <col min="8213" max="8213" width="12.7109375" style="8" customWidth="1"/>
    <col min="8214" max="8214" width="15.7109375" style="8" customWidth="1"/>
    <col min="8215" max="8215" width="3.5703125" style="8" customWidth="1"/>
    <col min="8216" max="8216" width="15" style="8" customWidth="1"/>
    <col min="8217" max="8217" width="15.5703125" style="8" customWidth="1"/>
    <col min="8218" max="8450" width="9.140625" style="8"/>
    <col min="8451" max="8451" width="6.140625" style="8" customWidth="1"/>
    <col min="8452" max="8452" width="37.140625" style="8" customWidth="1"/>
    <col min="8453" max="8453" width="15.7109375" style="8" customWidth="1"/>
    <col min="8454" max="8454" width="10.7109375" style="8" customWidth="1"/>
    <col min="8455" max="8455" width="12.7109375" style="8" customWidth="1"/>
    <col min="8456" max="8456" width="15.7109375" style="8" customWidth="1"/>
    <col min="8457" max="8457" width="12.7109375" style="8" customWidth="1"/>
    <col min="8458" max="8458" width="15.7109375" style="8" customWidth="1"/>
    <col min="8459" max="8459" width="12.7109375" style="8" customWidth="1"/>
    <col min="8460" max="8466" width="15.7109375" style="8" customWidth="1"/>
    <col min="8467" max="8467" width="12.7109375" style="8" customWidth="1"/>
    <col min="8468" max="8468" width="15.7109375" style="8" customWidth="1"/>
    <col min="8469" max="8469" width="12.7109375" style="8" customWidth="1"/>
    <col min="8470" max="8470" width="15.7109375" style="8" customWidth="1"/>
    <col min="8471" max="8471" width="3.5703125" style="8" customWidth="1"/>
    <col min="8472" max="8472" width="15" style="8" customWidth="1"/>
    <col min="8473" max="8473" width="15.5703125" style="8" customWidth="1"/>
    <col min="8474" max="8706" width="9.140625" style="8"/>
    <col min="8707" max="8707" width="6.140625" style="8" customWidth="1"/>
    <col min="8708" max="8708" width="37.140625" style="8" customWidth="1"/>
    <col min="8709" max="8709" width="15.7109375" style="8" customWidth="1"/>
    <col min="8710" max="8710" width="10.7109375" style="8" customWidth="1"/>
    <col min="8711" max="8711" width="12.7109375" style="8" customWidth="1"/>
    <col min="8712" max="8712" width="15.7109375" style="8" customWidth="1"/>
    <col min="8713" max="8713" width="12.7109375" style="8" customWidth="1"/>
    <col min="8714" max="8714" width="15.7109375" style="8" customWidth="1"/>
    <col min="8715" max="8715" width="12.7109375" style="8" customWidth="1"/>
    <col min="8716" max="8722" width="15.7109375" style="8" customWidth="1"/>
    <col min="8723" max="8723" width="12.7109375" style="8" customWidth="1"/>
    <col min="8724" max="8724" width="15.7109375" style="8" customWidth="1"/>
    <col min="8725" max="8725" width="12.7109375" style="8" customWidth="1"/>
    <col min="8726" max="8726" width="15.7109375" style="8" customWidth="1"/>
    <col min="8727" max="8727" width="3.5703125" style="8" customWidth="1"/>
    <col min="8728" max="8728" width="15" style="8" customWidth="1"/>
    <col min="8729" max="8729" width="15.5703125" style="8" customWidth="1"/>
    <col min="8730" max="8962" width="9.140625" style="8"/>
    <col min="8963" max="8963" width="6.140625" style="8" customWidth="1"/>
    <col min="8964" max="8964" width="37.140625" style="8" customWidth="1"/>
    <col min="8965" max="8965" width="15.7109375" style="8" customWidth="1"/>
    <col min="8966" max="8966" width="10.7109375" style="8" customWidth="1"/>
    <col min="8967" max="8967" width="12.7109375" style="8" customWidth="1"/>
    <col min="8968" max="8968" width="15.7109375" style="8" customWidth="1"/>
    <col min="8969" max="8969" width="12.7109375" style="8" customWidth="1"/>
    <col min="8970" max="8970" width="15.7109375" style="8" customWidth="1"/>
    <col min="8971" max="8971" width="12.7109375" style="8" customWidth="1"/>
    <col min="8972" max="8978" width="15.7109375" style="8" customWidth="1"/>
    <col min="8979" max="8979" width="12.7109375" style="8" customWidth="1"/>
    <col min="8980" max="8980" width="15.7109375" style="8" customWidth="1"/>
    <col min="8981" max="8981" width="12.7109375" style="8" customWidth="1"/>
    <col min="8982" max="8982" width="15.7109375" style="8" customWidth="1"/>
    <col min="8983" max="8983" width="3.5703125" style="8" customWidth="1"/>
    <col min="8984" max="8984" width="15" style="8" customWidth="1"/>
    <col min="8985" max="8985" width="15.5703125" style="8" customWidth="1"/>
    <col min="8986" max="9218" width="9.140625" style="8"/>
    <col min="9219" max="9219" width="6.140625" style="8" customWidth="1"/>
    <col min="9220" max="9220" width="37.140625" style="8" customWidth="1"/>
    <col min="9221" max="9221" width="15.7109375" style="8" customWidth="1"/>
    <col min="9222" max="9222" width="10.7109375" style="8" customWidth="1"/>
    <col min="9223" max="9223" width="12.7109375" style="8" customWidth="1"/>
    <col min="9224" max="9224" width="15.7109375" style="8" customWidth="1"/>
    <col min="9225" max="9225" width="12.7109375" style="8" customWidth="1"/>
    <col min="9226" max="9226" width="15.7109375" style="8" customWidth="1"/>
    <col min="9227" max="9227" width="12.7109375" style="8" customWidth="1"/>
    <col min="9228" max="9234" width="15.7109375" style="8" customWidth="1"/>
    <col min="9235" max="9235" width="12.7109375" style="8" customWidth="1"/>
    <col min="9236" max="9236" width="15.7109375" style="8" customWidth="1"/>
    <col min="9237" max="9237" width="12.7109375" style="8" customWidth="1"/>
    <col min="9238" max="9238" width="15.7109375" style="8" customWidth="1"/>
    <col min="9239" max="9239" width="3.5703125" style="8" customWidth="1"/>
    <col min="9240" max="9240" width="15" style="8" customWidth="1"/>
    <col min="9241" max="9241" width="15.5703125" style="8" customWidth="1"/>
    <col min="9242" max="9474" width="9.140625" style="8"/>
    <col min="9475" max="9475" width="6.140625" style="8" customWidth="1"/>
    <col min="9476" max="9476" width="37.140625" style="8" customWidth="1"/>
    <col min="9477" max="9477" width="15.7109375" style="8" customWidth="1"/>
    <col min="9478" max="9478" width="10.7109375" style="8" customWidth="1"/>
    <col min="9479" max="9479" width="12.7109375" style="8" customWidth="1"/>
    <col min="9480" max="9480" width="15.7109375" style="8" customWidth="1"/>
    <col min="9481" max="9481" width="12.7109375" style="8" customWidth="1"/>
    <col min="9482" max="9482" width="15.7109375" style="8" customWidth="1"/>
    <col min="9483" max="9483" width="12.7109375" style="8" customWidth="1"/>
    <col min="9484" max="9490" width="15.7109375" style="8" customWidth="1"/>
    <col min="9491" max="9491" width="12.7109375" style="8" customWidth="1"/>
    <col min="9492" max="9492" width="15.7109375" style="8" customWidth="1"/>
    <col min="9493" max="9493" width="12.7109375" style="8" customWidth="1"/>
    <col min="9494" max="9494" width="15.7109375" style="8" customWidth="1"/>
    <col min="9495" max="9495" width="3.5703125" style="8" customWidth="1"/>
    <col min="9496" max="9496" width="15" style="8" customWidth="1"/>
    <col min="9497" max="9497" width="15.5703125" style="8" customWidth="1"/>
    <col min="9498" max="9730" width="9.140625" style="8"/>
    <col min="9731" max="9731" width="6.140625" style="8" customWidth="1"/>
    <col min="9732" max="9732" width="37.140625" style="8" customWidth="1"/>
    <col min="9733" max="9733" width="15.7109375" style="8" customWidth="1"/>
    <col min="9734" max="9734" width="10.7109375" style="8" customWidth="1"/>
    <col min="9735" max="9735" width="12.7109375" style="8" customWidth="1"/>
    <col min="9736" max="9736" width="15.7109375" style="8" customWidth="1"/>
    <col min="9737" max="9737" width="12.7109375" style="8" customWidth="1"/>
    <col min="9738" max="9738" width="15.7109375" style="8" customWidth="1"/>
    <col min="9739" max="9739" width="12.7109375" style="8" customWidth="1"/>
    <col min="9740" max="9746" width="15.7109375" style="8" customWidth="1"/>
    <col min="9747" max="9747" width="12.7109375" style="8" customWidth="1"/>
    <col min="9748" max="9748" width="15.7109375" style="8" customWidth="1"/>
    <col min="9749" max="9749" width="12.7109375" style="8" customWidth="1"/>
    <col min="9750" max="9750" width="15.7109375" style="8" customWidth="1"/>
    <col min="9751" max="9751" width="3.5703125" style="8" customWidth="1"/>
    <col min="9752" max="9752" width="15" style="8" customWidth="1"/>
    <col min="9753" max="9753" width="15.5703125" style="8" customWidth="1"/>
    <col min="9754" max="9986" width="9.140625" style="8"/>
    <col min="9987" max="9987" width="6.140625" style="8" customWidth="1"/>
    <col min="9988" max="9988" width="37.140625" style="8" customWidth="1"/>
    <col min="9989" max="9989" width="15.7109375" style="8" customWidth="1"/>
    <col min="9990" max="9990" width="10.7109375" style="8" customWidth="1"/>
    <col min="9991" max="9991" width="12.7109375" style="8" customWidth="1"/>
    <col min="9992" max="9992" width="15.7109375" style="8" customWidth="1"/>
    <col min="9993" max="9993" width="12.7109375" style="8" customWidth="1"/>
    <col min="9994" max="9994" width="15.7109375" style="8" customWidth="1"/>
    <col min="9995" max="9995" width="12.7109375" style="8" customWidth="1"/>
    <col min="9996" max="10002" width="15.7109375" style="8" customWidth="1"/>
    <col min="10003" max="10003" width="12.7109375" style="8" customWidth="1"/>
    <col min="10004" max="10004" width="15.7109375" style="8" customWidth="1"/>
    <col min="10005" max="10005" width="12.7109375" style="8" customWidth="1"/>
    <col min="10006" max="10006" width="15.7109375" style="8" customWidth="1"/>
    <col min="10007" max="10007" width="3.5703125" style="8" customWidth="1"/>
    <col min="10008" max="10008" width="15" style="8" customWidth="1"/>
    <col min="10009" max="10009" width="15.5703125" style="8" customWidth="1"/>
    <col min="10010" max="10242" width="9.140625" style="8"/>
    <col min="10243" max="10243" width="6.140625" style="8" customWidth="1"/>
    <col min="10244" max="10244" width="37.140625" style="8" customWidth="1"/>
    <col min="10245" max="10245" width="15.7109375" style="8" customWidth="1"/>
    <col min="10246" max="10246" width="10.7109375" style="8" customWidth="1"/>
    <col min="10247" max="10247" width="12.7109375" style="8" customWidth="1"/>
    <col min="10248" max="10248" width="15.7109375" style="8" customWidth="1"/>
    <col min="10249" max="10249" width="12.7109375" style="8" customWidth="1"/>
    <col min="10250" max="10250" width="15.7109375" style="8" customWidth="1"/>
    <col min="10251" max="10251" width="12.7109375" style="8" customWidth="1"/>
    <col min="10252" max="10258" width="15.7109375" style="8" customWidth="1"/>
    <col min="10259" max="10259" width="12.7109375" style="8" customWidth="1"/>
    <col min="10260" max="10260" width="15.7109375" style="8" customWidth="1"/>
    <col min="10261" max="10261" width="12.7109375" style="8" customWidth="1"/>
    <col min="10262" max="10262" width="15.7109375" style="8" customWidth="1"/>
    <col min="10263" max="10263" width="3.5703125" style="8" customWidth="1"/>
    <col min="10264" max="10264" width="15" style="8" customWidth="1"/>
    <col min="10265" max="10265" width="15.5703125" style="8" customWidth="1"/>
    <col min="10266" max="10498" width="9.140625" style="8"/>
    <col min="10499" max="10499" width="6.140625" style="8" customWidth="1"/>
    <col min="10500" max="10500" width="37.140625" style="8" customWidth="1"/>
    <col min="10501" max="10501" width="15.7109375" style="8" customWidth="1"/>
    <col min="10502" max="10502" width="10.7109375" style="8" customWidth="1"/>
    <col min="10503" max="10503" width="12.7109375" style="8" customWidth="1"/>
    <col min="10504" max="10504" width="15.7109375" style="8" customWidth="1"/>
    <col min="10505" max="10505" width="12.7109375" style="8" customWidth="1"/>
    <col min="10506" max="10506" width="15.7109375" style="8" customWidth="1"/>
    <col min="10507" max="10507" width="12.7109375" style="8" customWidth="1"/>
    <col min="10508" max="10514" width="15.7109375" style="8" customWidth="1"/>
    <col min="10515" max="10515" width="12.7109375" style="8" customWidth="1"/>
    <col min="10516" max="10516" width="15.7109375" style="8" customWidth="1"/>
    <col min="10517" max="10517" width="12.7109375" style="8" customWidth="1"/>
    <col min="10518" max="10518" width="15.7109375" style="8" customWidth="1"/>
    <col min="10519" max="10519" width="3.5703125" style="8" customWidth="1"/>
    <col min="10520" max="10520" width="15" style="8" customWidth="1"/>
    <col min="10521" max="10521" width="15.5703125" style="8" customWidth="1"/>
    <col min="10522" max="10754" width="9.140625" style="8"/>
    <col min="10755" max="10755" width="6.140625" style="8" customWidth="1"/>
    <col min="10756" max="10756" width="37.140625" style="8" customWidth="1"/>
    <col min="10757" max="10757" width="15.7109375" style="8" customWidth="1"/>
    <col min="10758" max="10758" width="10.7109375" style="8" customWidth="1"/>
    <col min="10759" max="10759" width="12.7109375" style="8" customWidth="1"/>
    <col min="10760" max="10760" width="15.7109375" style="8" customWidth="1"/>
    <col min="10761" max="10761" width="12.7109375" style="8" customWidth="1"/>
    <col min="10762" max="10762" width="15.7109375" style="8" customWidth="1"/>
    <col min="10763" max="10763" width="12.7109375" style="8" customWidth="1"/>
    <col min="10764" max="10770" width="15.7109375" style="8" customWidth="1"/>
    <col min="10771" max="10771" width="12.7109375" style="8" customWidth="1"/>
    <col min="10772" max="10772" width="15.7109375" style="8" customWidth="1"/>
    <col min="10773" max="10773" width="12.7109375" style="8" customWidth="1"/>
    <col min="10774" max="10774" width="15.7109375" style="8" customWidth="1"/>
    <col min="10775" max="10775" width="3.5703125" style="8" customWidth="1"/>
    <col min="10776" max="10776" width="15" style="8" customWidth="1"/>
    <col min="10777" max="10777" width="15.5703125" style="8" customWidth="1"/>
    <col min="10778" max="11010" width="9.140625" style="8"/>
    <col min="11011" max="11011" width="6.140625" style="8" customWidth="1"/>
    <col min="11012" max="11012" width="37.140625" style="8" customWidth="1"/>
    <col min="11013" max="11013" width="15.7109375" style="8" customWidth="1"/>
    <col min="11014" max="11014" width="10.7109375" style="8" customWidth="1"/>
    <col min="11015" max="11015" width="12.7109375" style="8" customWidth="1"/>
    <col min="11016" max="11016" width="15.7109375" style="8" customWidth="1"/>
    <col min="11017" max="11017" width="12.7109375" style="8" customWidth="1"/>
    <col min="11018" max="11018" width="15.7109375" style="8" customWidth="1"/>
    <col min="11019" max="11019" width="12.7109375" style="8" customWidth="1"/>
    <col min="11020" max="11026" width="15.7109375" style="8" customWidth="1"/>
    <col min="11027" max="11027" width="12.7109375" style="8" customWidth="1"/>
    <col min="11028" max="11028" width="15.7109375" style="8" customWidth="1"/>
    <col min="11029" max="11029" width="12.7109375" style="8" customWidth="1"/>
    <col min="11030" max="11030" width="15.7109375" style="8" customWidth="1"/>
    <col min="11031" max="11031" width="3.5703125" style="8" customWidth="1"/>
    <col min="11032" max="11032" width="15" style="8" customWidth="1"/>
    <col min="11033" max="11033" width="15.5703125" style="8" customWidth="1"/>
    <col min="11034" max="11266" width="9.140625" style="8"/>
    <col min="11267" max="11267" width="6.140625" style="8" customWidth="1"/>
    <col min="11268" max="11268" width="37.140625" style="8" customWidth="1"/>
    <col min="11269" max="11269" width="15.7109375" style="8" customWidth="1"/>
    <col min="11270" max="11270" width="10.7109375" style="8" customWidth="1"/>
    <col min="11271" max="11271" width="12.7109375" style="8" customWidth="1"/>
    <col min="11272" max="11272" width="15.7109375" style="8" customWidth="1"/>
    <col min="11273" max="11273" width="12.7109375" style="8" customWidth="1"/>
    <col min="11274" max="11274" width="15.7109375" style="8" customWidth="1"/>
    <col min="11275" max="11275" width="12.7109375" style="8" customWidth="1"/>
    <col min="11276" max="11282" width="15.7109375" style="8" customWidth="1"/>
    <col min="11283" max="11283" width="12.7109375" style="8" customWidth="1"/>
    <col min="11284" max="11284" width="15.7109375" style="8" customWidth="1"/>
    <col min="11285" max="11285" width="12.7109375" style="8" customWidth="1"/>
    <col min="11286" max="11286" width="15.7109375" style="8" customWidth="1"/>
    <col min="11287" max="11287" width="3.5703125" style="8" customWidth="1"/>
    <col min="11288" max="11288" width="15" style="8" customWidth="1"/>
    <col min="11289" max="11289" width="15.5703125" style="8" customWidth="1"/>
    <col min="11290" max="11522" width="9.140625" style="8"/>
    <col min="11523" max="11523" width="6.140625" style="8" customWidth="1"/>
    <col min="11524" max="11524" width="37.140625" style="8" customWidth="1"/>
    <col min="11525" max="11525" width="15.7109375" style="8" customWidth="1"/>
    <col min="11526" max="11526" width="10.7109375" style="8" customWidth="1"/>
    <col min="11527" max="11527" width="12.7109375" style="8" customWidth="1"/>
    <col min="11528" max="11528" width="15.7109375" style="8" customWidth="1"/>
    <col min="11529" max="11529" width="12.7109375" style="8" customWidth="1"/>
    <col min="11530" max="11530" width="15.7109375" style="8" customWidth="1"/>
    <col min="11531" max="11531" width="12.7109375" style="8" customWidth="1"/>
    <col min="11532" max="11538" width="15.7109375" style="8" customWidth="1"/>
    <col min="11539" max="11539" width="12.7109375" style="8" customWidth="1"/>
    <col min="11540" max="11540" width="15.7109375" style="8" customWidth="1"/>
    <col min="11541" max="11541" width="12.7109375" style="8" customWidth="1"/>
    <col min="11542" max="11542" width="15.7109375" style="8" customWidth="1"/>
    <col min="11543" max="11543" width="3.5703125" style="8" customWidth="1"/>
    <col min="11544" max="11544" width="15" style="8" customWidth="1"/>
    <col min="11545" max="11545" width="15.5703125" style="8" customWidth="1"/>
    <col min="11546" max="11778" width="9.140625" style="8"/>
    <col min="11779" max="11779" width="6.140625" style="8" customWidth="1"/>
    <col min="11780" max="11780" width="37.140625" style="8" customWidth="1"/>
    <col min="11781" max="11781" width="15.7109375" style="8" customWidth="1"/>
    <col min="11782" max="11782" width="10.7109375" style="8" customWidth="1"/>
    <col min="11783" max="11783" width="12.7109375" style="8" customWidth="1"/>
    <col min="11784" max="11784" width="15.7109375" style="8" customWidth="1"/>
    <col min="11785" max="11785" width="12.7109375" style="8" customWidth="1"/>
    <col min="11786" max="11786" width="15.7109375" style="8" customWidth="1"/>
    <col min="11787" max="11787" width="12.7109375" style="8" customWidth="1"/>
    <col min="11788" max="11794" width="15.7109375" style="8" customWidth="1"/>
    <col min="11795" max="11795" width="12.7109375" style="8" customWidth="1"/>
    <col min="11796" max="11796" width="15.7109375" style="8" customWidth="1"/>
    <col min="11797" max="11797" width="12.7109375" style="8" customWidth="1"/>
    <col min="11798" max="11798" width="15.7109375" style="8" customWidth="1"/>
    <col min="11799" max="11799" width="3.5703125" style="8" customWidth="1"/>
    <col min="11800" max="11800" width="15" style="8" customWidth="1"/>
    <col min="11801" max="11801" width="15.5703125" style="8" customWidth="1"/>
    <col min="11802" max="12034" width="9.140625" style="8"/>
    <col min="12035" max="12035" width="6.140625" style="8" customWidth="1"/>
    <col min="12036" max="12036" width="37.140625" style="8" customWidth="1"/>
    <col min="12037" max="12037" width="15.7109375" style="8" customWidth="1"/>
    <col min="12038" max="12038" width="10.7109375" style="8" customWidth="1"/>
    <col min="12039" max="12039" width="12.7109375" style="8" customWidth="1"/>
    <col min="12040" max="12040" width="15.7109375" style="8" customWidth="1"/>
    <col min="12041" max="12041" width="12.7109375" style="8" customWidth="1"/>
    <col min="12042" max="12042" width="15.7109375" style="8" customWidth="1"/>
    <col min="12043" max="12043" width="12.7109375" style="8" customWidth="1"/>
    <col min="12044" max="12050" width="15.7109375" style="8" customWidth="1"/>
    <col min="12051" max="12051" width="12.7109375" style="8" customWidth="1"/>
    <col min="12052" max="12052" width="15.7109375" style="8" customWidth="1"/>
    <col min="12053" max="12053" width="12.7109375" style="8" customWidth="1"/>
    <col min="12054" max="12054" width="15.7109375" style="8" customWidth="1"/>
    <col min="12055" max="12055" width="3.5703125" style="8" customWidth="1"/>
    <col min="12056" max="12056" width="15" style="8" customWidth="1"/>
    <col min="12057" max="12057" width="15.5703125" style="8" customWidth="1"/>
    <col min="12058" max="12290" width="9.140625" style="8"/>
    <col min="12291" max="12291" width="6.140625" style="8" customWidth="1"/>
    <col min="12292" max="12292" width="37.140625" style="8" customWidth="1"/>
    <col min="12293" max="12293" width="15.7109375" style="8" customWidth="1"/>
    <col min="12294" max="12294" width="10.7109375" style="8" customWidth="1"/>
    <col min="12295" max="12295" width="12.7109375" style="8" customWidth="1"/>
    <col min="12296" max="12296" width="15.7109375" style="8" customWidth="1"/>
    <col min="12297" max="12297" width="12.7109375" style="8" customWidth="1"/>
    <col min="12298" max="12298" width="15.7109375" style="8" customWidth="1"/>
    <col min="12299" max="12299" width="12.7109375" style="8" customWidth="1"/>
    <col min="12300" max="12306" width="15.7109375" style="8" customWidth="1"/>
    <col min="12307" max="12307" width="12.7109375" style="8" customWidth="1"/>
    <col min="12308" max="12308" width="15.7109375" style="8" customWidth="1"/>
    <col min="12309" max="12309" width="12.7109375" style="8" customWidth="1"/>
    <col min="12310" max="12310" width="15.7109375" style="8" customWidth="1"/>
    <col min="12311" max="12311" width="3.5703125" style="8" customWidth="1"/>
    <col min="12312" max="12312" width="15" style="8" customWidth="1"/>
    <col min="12313" max="12313" width="15.5703125" style="8" customWidth="1"/>
    <col min="12314" max="12546" width="9.140625" style="8"/>
    <col min="12547" max="12547" width="6.140625" style="8" customWidth="1"/>
    <col min="12548" max="12548" width="37.140625" style="8" customWidth="1"/>
    <col min="12549" max="12549" width="15.7109375" style="8" customWidth="1"/>
    <col min="12550" max="12550" width="10.7109375" style="8" customWidth="1"/>
    <col min="12551" max="12551" width="12.7109375" style="8" customWidth="1"/>
    <col min="12552" max="12552" width="15.7109375" style="8" customWidth="1"/>
    <col min="12553" max="12553" width="12.7109375" style="8" customWidth="1"/>
    <col min="12554" max="12554" width="15.7109375" style="8" customWidth="1"/>
    <col min="12555" max="12555" width="12.7109375" style="8" customWidth="1"/>
    <col min="12556" max="12562" width="15.7109375" style="8" customWidth="1"/>
    <col min="12563" max="12563" width="12.7109375" style="8" customWidth="1"/>
    <col min="12564" max="12564" width="15.7109375" style="8" customWidth="1"/>
    <col min="12565" max="12565" width="12.7109375" style="8" customWidth="1"/>
    <col min="12566" max="12566" width="15.7109375" style="8" customWidth="1"/>
    <col min="12567" max="12567" width="3.5703125" style="8" customWidth="1"/>
    <col min="12568" max="12568" width="15" style="8" customWidth="1"/>
    <col min="12569" max="12569" width="15.5703125" style="8" customWidth="1"/>
    <col min="12570" max="12802" width="9.140625" style="8"/>
    <col min="12803" max="12803" width="6.140625" style="8" customWidth="1"/>
    <col min="12804" max="12804" width="37.140625" style="8" customWidth="1"/>
    <col min="12805" max="12805" width="15.7109375" style="8" customWidth="1"/>
    <col min="12806" max="12806" width="10.7109375" style="8" customWidth="1"/>
    <col min="12807" max="12807" width="12.7109375" style="8" customWidth="1"/>
    <col min="12808" max="12808" width="15.7109375" style="8" customWidth="1"/>
    <col min="12809" max="12809" width="12.7109375" style="8" customWidth="1"/>
    <col min="12810" max="12810" width="15.7109375" style="8" customWidth="1"/>
    <col min="12811" max="12811" width="12.7109375" style="8" customWidth="1"/>
    <col min="12812" max="12818" width="15.7109375" style="8" customWidth="1"/>
    <col min="12819" max="12819" width="12.7109375" style="8" customWidth="1"/>
    <col min="12820" max="12820" width="15.7109375" style="8" customWidth="1"/>
    <col min="12821" max="12821" width="12.7109375" style="8" customWidth="1"/>
    <col min="12822" max="12822" width="15.7109375" style="8" customWidth="1"/>
    <col min="12823" max="12823" width="3.5703125" style="8" customWidth="1"/>
    <col min="12824" max="12824" width="15" style="8" customWidth="1"/>
    <col min="12825" max="12825" width="15.5703125" style="8" customWidth="1"/>
    <col min="12826" max="13058" width="9.140625" style="8"/>
    <col min="13059" max="13059" width="6.140625" style="8" customWidth="1"/>
    <col min="13060" max="13060" width="37.140625" style="8" customWidth="1"/>
    <col min="13061" max="13061" width="15.7109375" style="8" customWidth="1"/>
    <col min="13062" max="13062" width="10.7109375" style="8" customWidth="1"/>
    <col min="13063" max="13063" width="12.7109375" style="8" customWidth="1"/>
    <col min="13064" max="13064" width="15.7109375" style="8" customWidth="1"/>
    <col min="13065" max="13065" width="12.7109375" style="8" customWidth="1"/>
    <col min="13066" max="13066" width="15.7109375" style="8" customWidth="1"/>
    <col min="13067" max="13067" width="12.7109375" style="8" customWidth="1"/>
    <col min="13068" max="13074" width="15.7109375" style="8" customWidth="1"/>
    <col min="13075" max="13075" width="12.7109375" style="8" customWidth="1"/>
    <col min="13076" max="13076" width="15.7109375" style="8" customWidth="1"/>
    <col min="13077" max="13077" width="12.7109375" style="8" customWidth="1"/>
    <col min="13078" max="13078" width="15.7109375" style="8" customWidth="1"/>
    <col min="13079" max="13079" width="3.5703125" style="8" customWidth="1"/>
    <col min="13080" max="13080" width="15" style="8" customWidth="1"/>
    <col min="13081" max="13081" width="15.5703125" style="8" customWidth="1"/>
    <col min="13082" max="13314" width="9.140625" style="8"/>
    <col min="13315" max="13315" width="6.140625" style="8" customWidth="1"/>
    <col min="13316" max="13316" width="37.140625" style="8" customWidth="1"/>
    <col min="13317" max="13317" width="15.7109375" style="8" customWidth="1"/>
    <col min="13318" max="13318" width="10.7109375" style="8" customWidth="1"/>
    <col min="13319" max="13319" width="12.7109375" style="8" customWidth="1"/>
    <col min="13320" max="13320" width="15.7109375" style="8" customWidth="1"/>
    <col min="13321" max="13321" width="12.7109375" style="8" customWidth="1"/>
    <col min="13322" max="13322" width="15.7109375" style="8" customWidth="1"/>
    <col min="13323" max="13323" width="12.7109375" style="8" customWidth="1"/>
    <col min="13324" max="13330" width="15.7109375" style="8" customWidth="1"/>
    <col min="13331" max="13331" width="12.7109375" style="8" customWidth="1"/>
    <col min="13332" max="13332" width="15.7109375" style="8" customWidth="1"/>
    <col min="13333" max="13333" width="12.7109375" style="8" customWidth="1"/>
    <col min="13334" max="13334" width="15.7109375" style="8" customWidth="1"/>
    <col min="13335" max="13335" width="3.5703125" style="8" customWidth="1"/>
    <col min="13336" max="13336" width="15" style="8" customWidth="1"/>
    <col min="13337" max="13337" width="15.5703125" style="8" customWidth="1"/>
    <col min="13338" max="13570" width="9.140625" style="8"/>
    <col min="13571" max="13571" width="6.140625" style="8" customWidth="1"/>
    <col min="13572" max="13572" width="37.140625" style="8" customWidth="1"/>
    <col min="13573" max="13573" width="15.7109375" style="8" customWidth="1"/>
    <col min="13574" max="13574" width="10.7109375" style="8" customWidth="1"/>
    <col min="13575" max="13575" width="12.7109375" style="8" customWidth="1"/>
    <col min="13576" max="13576" width="15.7109375" style="8" customWidth="1"/>
    <col min="13577" max="13577" width="12.7109375" style="8" customWidth="1"/>
    <col min="13578" max="13578" width="15.7109375" style="8" customWidth="1"/>
    <col min="13579" max="13579" width="12.7109375" style="8" customWidth="1"/>
    <col min="13580" max="13586" width="15.7109375" style="8" customWidth="1"/>
    <col min="13587" max="13587" width="12.7109375" style="8" customWidth="1"/>
    <col min="13588" max="13588" width="15.7109375" style="8" customWidth="1"/>
    <col min="13589" max="13589" width="12.7109375" style="8" customWidth="1"/>
    <col min="13590" max="13590" width="15.7109375" style="8" customWidth="1"/>
    <col min="13591" max="13591" width="3.5703125" style="8" customWidth="1"/>
    <col min="13592" max="13592" width="15" style="8" customWidth="1"/>
    <col min="13593" max="13593" width="15.5703125" style="8" customWidth="1"/>
    <col min="13594" max="13826" width="9.140625" style="8"/>
    <col min="13827" max="13827" width="6.140625" style="8" customWidth="1"/>
    <col min="13828" max="13828" width="37.140625" style="8" customWidth="1"/>
    <col min="13829" max="13829" width="15.7109375" style="8" customWidth="1"/>
    <col min="13830" max="13830" width="10.7109375" style="8" customWidth="1"/>
    <col min="13831" max="13831" width="12.7109375" style="8" customWidth="1"/>
    <col min="13832" max="13832" width="15.7109375" style="8" customWidth="1"/>
    <col min="13833" max="13833" width="12.7109375" style="8" customWidth="1"/>
    <col min="13834" max="13834" width="15.7109375" style="8" customWidth="1"/>
    <col min="13835" max="13835" width="12.7109375" style="8" customWidth="1"/>
    <col min="13836" max="13842" width="15.7109375" style="8" customWidth="1"/>
    <col min="13843" max="13843" width="12.7109375" style="8" customWidth="1"/>
    <col min="13844" max="13844" width="15.7109375" style="8" customWidth="1"/>
    <col min="13845" max="13845" width="12.7109375" style="8" customWidth="1"/>
    <col min="13846" max="13846" width="15.7109375" style="8" customWidth="1"/>
    <col min="13847" max="13847" width="3.5703125" style="8" customWidth="1"/>
    <col min="13848" max="13848" width="15" style="8" customWidth="1"/>
    <col min="13849" max="13849" width="15.5703125" style="8" customWidth="1"/>
    <col min="13850" max="14082" width="9.140625" style="8"/>
    <col min="14083" max="14083" width="6.140625" style="8" customWidth="1"/>
    <col min="14084" max="14084" width="37.140625" style="8" customWidth="1"/>
    <col min="14085" max="14085" width="15.7109375" style="8" customWidth="1"/>
    <col min="14086" max="14086" width="10.7109375" style="8" customWidth="1"/>
    <col min="14087" max="14087" width="12.7109375" style="8" customWidth="1"/>
    <col min="14088" max="14088" width="15.7109375" style="8" customWidth="1"/>
    <col min="14089" max="14089" width="12.7109375" style="8" customWidth="1"/>
    <col min="14090" max="14090" width="15.7109375" style="8" customWidth="1"/>
    <col min="14091" max="14091" width="12.7109375" style="8" customWidth="1"/>
    <col min="14092" max="14098" width="15.7109375" style="8" customWidth="1"/>
    <col min="14099" max="14099" width="12.7109375" style="8" customWidth="1"/>
    <col min="14100" max="14100" width="15.7109375" style="8" customWidth="1"/>
    <col min="14101" max="14101" width="12.7109375" style="8" customWidth="1"/>
    <col min="14102" max="14102" width="15.7109375" style="8" customWidth="1"/>
    <col min="14103" max="14103" width="3.5703125" style="8" customWidth="1"/>
    <col min="14104" max="14104" width="15" style="8" customWidth="1"/>
    <col min="14105" max="14105" width="15.5703125" style="8" customWidth="1"/>
    <col min="14106" max="14338" width="9.140625" style="8"/>
    <col min="14339" max="14339" width="6.140625" style="8" customWidth="1"/>
    <col min="14340" max="14340" width="37.140625" style="8" customWidth="1"/>
    <col min="14341" max="14341" width="15.7109375" style="8" customWidth="1"/>
    <col min="14342" max="14342" width="10.7109375" style="8" customWidth="1"/>
    <col min="14343" max="14343" width="12.7109375" style="8" customWidth="1"/>
    <col min="14344" max="14344" width="15.7109375" style="8" customWidth="1"/>
    <col min="14345" max="14345" width="12.7109375" style="8" customWidth="1"/>
    <col min="14346" max="14346" width="15.7109375" style="8" customWidth="1"/>
    <col min="14347" max="14347" width="12.7109375" style="8" customWidth="1"/>
    <col min="14348" max="14354" width="15.7109375" style="8" customWidth="1"/>
    <col min="14355" max="14355" width="12.7109375" style="8" customWidth="1"/>
    <col min="14356" max="14356" width="15.7109375" style="8" customWidth="1"/>
    <col min="14357" max="14357" width="12.7109375" style="8" customWidth="1"/>
    <col min="14358" max="14358" width="15.7109375" style="8" customWidth="1"/>
    <col min="14359" max="14359" width="3.5703125" style="8" customWidth="1"/>
    <col min="14360" max="14360" width="15" style="8" customWidth="1"/>
    <col min="14361" max="14361" width="15.5703125" style="8" customWidth="1"/>
    <col min="14362" max="14594" width="9.140625" style="8"/>
    <col min="14595" max="14595" width="6.140625" style="8" customWidth="1"/>
    <col min="14596" max="14596" width="37.140625" style="8" customWidth="1"/>
    <col min="14597" max="14597" width="15.7109375" style="8" customWidth="1"/>
    <col min="14598" max="14598" width="10.7109375" style="8" customWidth="1"/>
    <col min="14599" max="14599" width="12.7109375" style="8" customWidth="1"/>
    <col min="14600" max="14600" width="15.7109375" style="8" customWidth="1"/>
    <col min="14601" max="14601" width="12.7109375" style="8" customWidth="1"/>
    <col min="14602" max="14602" width="15.7109375" style="8" customWidth="1"/>
    <col min="14603" max="14603" width="12.7109375" style="8" customWidth="1"/>
    <col min="14604" max="14610" width="15.7109375" style="8" customWidth="1"/>
    <col min="14611" max="14611" width="12.7109375" style="8" customWidth="1"/>
    <col min="14612" max="14612" width="15.7109375" style="8" customWidth="1"/>
    <col min="14613" max="14613" width="12.7109375" style="8" customWidth="1"/>
    <col min="14614" max="14614" width="15.7109375" style="8" customWidth="1"/>
    <col min="14615" max="14615" width="3.5703125" style="8" customWidth="1"/>
    <col min="14616" max="14616" width="15" style="8" customWidth="1"/>
    <col min="14617" max="14617" width="15.5703125" style="8" customWidth="1"/>
    <col min="14618" max="14850" width="9.140625" style="8"/>
    <col min="14851" max="14851" width="6.140625" style="8" customWidth="1"/>
    <col min="14852" max="14852" width="37.140625" style="8" customWidth="1"/>
    <col min="14853" max="14853" width="15.7109375" style="8" customWidth="1"/>
    <col min="14854" max="14854" width="10.7109375" style="8" customWidth="1"/>
    <col min="14855" max="14855" width="12.7109375" style="8" customWidth="1"/>
    <col min="14856" max="14856" width="15.7109375" style="8" customWidth="1"/>
    <col min="14857" max="14857" width="12.7109375" style="8" customWidth="1"/>
    <col min="14858" max="14858" width="15.7109375" style="8" customWidth="1"/>
    <col min="14859" max="14859" width="12.7109375" style="8" customWidth="1"/>
    <col min="14860" max="14866" width="15.7109375" style="8" customWidth="1"/>
    <col min="14867" max="14867" width="12.7109375" style="8" customWidth="1"/>
    <col min="14868" max="14868" width="15.7109375" style="8" customWidth="1"/>
    <col min="14869" max="14869" width="12.7109375" style="8" customWidth="1"/>
    <col min="14870" max="14870" width="15.7109375" style="8" customWidth="1"/>
    <col min="14871" max="14871" width="3.5703125" style="8" customWidth="1"/>
    <col min="14872" max="14872" width="15" style="8" customWidth="1"/>
    <col min="14873" max="14873" width="15.5703125" style="8" customWidth="1"/>
    <col min="14874" max="15106" width="9.140625" style="8"/>
    <col min="15107" max="15107" width="6.140625" style="8" customWidth="1"/>
    <col min="15108" max="15108" width="37.140625" style="8" customWidth="1"/>
    <col min="15109" max="15109" width="15.7109375" style="8" customWidth="1"/>
    <col min="15110" max="15110" width="10.7109375" style="8" customWidth="1"/>
    <col min="15111" max="15111" width="12.7109375" style="8" customWidth="1"/>
    <col min="15112" max="15112" width="15.7109375" style="8" customWidth="1"/>
    <col min="15113" max="15113" width="12.7109375" style="8" customWidth="1"/>
    <col min="15114" max="15114" width="15.7109375" style="8" customWidth="1"/>
    <col min="15115" max="15115" width="12.7109375" style="8" customWidth="1"/>
    <col min="15116" max="15122" width="15.7109375" style="8" customWidth="1"/>
    <col min="15123" max="15123" width="12.7109375" style="8" customWidth="1"/>
    <col min="15124" max="15124" width="15.7109375" style="8" customWidth="1"/>
    <col min="15125" max="15125" width="12.7109375" style="8" customWidth="1"/>
    <col min="15126" max="15126" width="15.7109375" style="8" customWidth="1"/>
    <col min="15127" max="15127" width="3.5703125" style="8" customWidth="1"/>
    <col min="15128" max="15128" width="15" style="8" customWidth="1"/>
    <col min="15129" max="15129" width="15.5703125" style="8" customWidth="1"/>
    <col min="15130" max="15362" width="9.140625" style="8"/>
    <col min="15363" max="15363" width="6.140625" style="8" customWidth="1"/>
    <col min="15364" max="15364" width="37.140625" style="8" customWidth="1"/>
    <col min="15365" max="15365" width="15.7109375" style="8" customWidth="1"/>
    <col min="15366" max="15366" width="10.7109375" style="8" customWidth="1"/>
    <col min="15367" max="15367" width="12.7109375" style="8" customWidth="1"/>
    <col min="15368" max="15368" width="15.7109375" style="8" customWidth="1"/>
    <col min="15369" max="15369" width="12.7109375" style="8" customWidth="1"/>
    <col min="15370" max="15370" width="15.7109375" style="8" customWidth="1"/>
    <col min="15371" max="15371" width="12.7109375" style="8" customWidth="1"/>
    <col min="15372" max="15378" width="15.7109375" style="8" customWidth="1"/>
    <col min="15379" max="15379" width="12.7109375" style="8" customWidth="1"/>
    <col min="15380" max="15380" width="15.7109375" style="8" customWidth="1"/>
    <col min="15381" max="15381" width="12.7109375" style="8" customWidth="1"/>
    <col min="15382" max="15382" width="15.7109375" style="8" customWidth="1"/>
    <col min="15383" max="15383" width="3.5703125" style="8" customWidth="1"/>
    <col min="15384" max="15384" width="15" style="8" customWidth="1"/>
    <col min="15385" max="15385" width="15.5703125" style="8" customWidth="1"/>
    <col min="15386" max="15618" width="9.140625" style="8"/>
    <col min="15619" max="15619" width="6.140625" style="8" customWidth="1"/>
    <col min="15620" max="15620" width="37.140625" style="8" customWidth="1"/>
    <col min="15621" max="15621" width="15.7109375" style="8" customWidth="1"/>
    <col min="15622" max="15622" width="10.7109375" style="8" customWidth="1"/>
    <col min="15623" max="15623" width="12.7109375" style="8" customWidth="1"/>
    <col min="15624" max="15624" width="15.7109375" style="8" customWidth="1"/>
    <col min="15625" max="15625" width="12.7109375" style="8" customWidth="1"/>
    <col min="15626" max="15626" width="15.7109375" style="8" customWidth="1"/>
    <col min="15627" max="15627" width="12.7109375" style="8" customWidth="1"/>
    <col min="15628" max="15634" width="15.7109375" style="8" customWidth="1"/>
    <col min="15635" max="15635" width="12.7109375" style="8" customWidth="1"/>
    <col min="15636" max="15636" width="15.7109375" style="8" customWidth="1"/>
    <col min="15637" max="15637" width="12.7109375" style="8" customWidth="1"/>
    <col min="15638" max="15638" width="15.7109375" style="8" customWidth="1"/>
    <col min="15639" max="15639" width="3.5703125" style="8" customWidth="1"/>
    <col min="15640" max="15640" width="15" style="8" customWidth="1"/>
    <col min="15641" max="15641" width="15.5703125" style="8" customWidth="1"/>
    <col min="15642" max="15874" width="9.140625" style="8"/>
    <col min="15875" max="15875" width="6.140625" style="8" customWidth="1"/>
    <col min="15876" max="15876" width="37.140625" style="8" customWidth="1"/>
    <col min="15877" max="15877" width="15.7109375" style="8" customWidth="1"/>
    <col min="15878" max="15878" width="10.7109375" style="8" customWidth="1"/>
    <col min="15879" max="15879" width="12.7109375" style="8" customWidth="1"/>
    <col min="15880" max="15880" width="15.7109375" style="8" customWidth="1"/>
    <col min="15881" max="15881" width="12.7109375" style="8" customWidth="1"/>
    <col min="15882" max="15882" width="15.7109375" style="8" customWidth="1"/>
    <col min="15883" max="15883" width="12.7109375" style="8" customWidth="1"/>
    <col min="15884" max="15890" width="15.7109375" style="8" customWidth="1"/>
    <col min="15891" max="15891" width="12.7109375" style="8" customWidth="1"/>
    <col min="15892" max="15892" width="15.7109375" style="8" customWidth="1"/>
    <col min="15893" max="15893" width="12.7109375" style="8" customWidth="1"/>
    <col min="15894" max="15894" width="15.7109375" style="8" customWidth="1"/>
    <col min="15895" max="15895" width="3.5703125" style="8" customWidth="1"/>
    <col min="15896" max="15896" width="15" style="8" customWidth="1"/>
    <col min="15897" max="15897" width="15.5703125" style="8" customWidth="1"/>
    <col min="15898" max="16130" width="9.140625" style="8"/>
    <col min="16131" max="16131" width="6.140625" style="8" customWidth="1"/>
    <col min="16132" max="16132" width="37.140625" style="8" customWidth="1"/>
    <col min="16133" max="16133" width="15.7109375" style="8" customWidth="1"/>
    <col min="16134" max="16134" width="10.7109375" style="8" customWidth="1"/>
    <col min="16135" max="16135" width="12.7109375" style="8" customWidth="1"/>
    <col min="16136" max="16136" width="15.7109375" style="8" customWidth="1"/>
    <col min="16137" max="16137" width="12.7109375" style="8" customWidth="1"/>
    <col min="16138" max="16138" width="15.7109375" style="8" customWidth="1"/>
    <col min="16139" max="16139" width="12.7109375" style="8" customWidth="1"/>
    <col min="16140" max="16146" width="15.7109375" style="8" customWidth="1"/>
    <col min="16147" max="16147" width="12.7109375" style="8" customWidth="1"/>
    <col min="16148" max="16148" width="15.7109375" style="8" customWidth="1"/>
    <col min="16149" max="16149" width="12.7109375" style="8" customWidth="1"/>
    <col min="16150" max="16150" width="15.7109375" style="8" customWidth="1"/>
    <col min="16151" max="16151" width="3.5703125" style="8" customWidth="1"/>
    <col min="16152" max="16152" width="15" style="8" customWidth="1"/>
    <col min="16153" max="16153" width="15.5703125" style="8" customWidth="1"/>
    <col min="16154" max="16384" width="9.140625" style="8"/>
  </cols>
  <sheetData>
    <row r="1" spans="1:22" x14ac:dyDescent="0.25">
      <c r="A1" s="82"/>
      <c r="B1" s="84"/>
      <c r="C1" s="82"/>
      <c r="D1" s="83"/>
      <c r="E1" s="73"/>
      <c r="F1" s="86"/>
    </row>
    <row r="2" spans="1:22" ht="20" x14ac:dyDescent="0.3">
      <c r="A2" s="217" t="s">
        <v>11</v>
      </c>
      <c r="B2" s="217"/>
      <c r="C2" s="217"/>
      <c r="D2" s="217"/>
      <c r="E2" s="217"/>
      <c r="F2" s="217"/>
      <c r="G2" s="217"/>
      <c r="H2" s="217"/>
      <c r="I2" s="217"/>
      <c r="J2" s="217"/>
      <c r="K2" s="217"/>
      <c r="L2" s="217"/>
      <c r="M2" s="217"/>
      <c r="N2" s="217"/>
      <c r="O2" s="217"/>
      <c r="P2" s="217"/>
      <c r="Q2" s="217"/>
      <c r="R2" s="217"/>
      <c r="S2" s="217"/>
      <c r="T2" s="217"/>
      <c r="U2" s="217"/>
      <c r="V2" s="217"/>
    </row>
    <row r="3" spans="1:22" ht="20" x14ac:dyDescent="0.25">
      <c r="A3" s="218" t="s">
        <v>0</v>
      </c>
      <c r="B3" s="218"/>
      <c r="C3" s="218"/>
      <c r="D3" s="218"/>
      <c r="E3" s="218"/>
      <c r="F3" s="218"/>
      <c r="G3" s="218"/>
      <c r="H3" s="218"/>
      <c r="I3" s="218"/>
      <c r="J3" s="218"/>
      <c r="K3" s="218"/>
      <c r="L3" s="218"/>
      <c r="M3" s="218"/>
      <c r="N3" s="218"/>
      <c r="O3" s="218"/>
      <c r="P3" s="218"/>
      <c r="Q3" s="218"/>
      <c r="R3" s="218"/>
      <c r="S3" s="218"/>
      <c r="T3" s="218"/>
      <c r="U3" s="218"/>
      <c r="V3" s="218"/>
    </row>
    <row r="4" spans="1:22" x14ac:dyDescent="0.25">
      <c r="A4" s="182"/>
      <c r="B4" s="182"/>
      <c r="C4" s="182"/>
      <c r="D4" s="182"/>
      <c r="E4" s="169"/>
      <c r="F4" s="169"/>
    </row>
    <row r="5" spans="1:22" ht="34.75" customHeight="1" x14ac:dyDescent="0.25">
      <c r="A5" s="219" t="s">
        <v>17</v>
      </c>
      <c r="B5" s="220"/>
      <c r="C5" s="220"/>
      <c r="D5" s="220"/>
      <c r="E5" s="220"/>
      <c r="F5" s="220"/>
      <c r="G5" s="220"/>
      <c r="H5" s="220"/>
      <c r="I5" s="220"/>
      <c r="J5" s="220"/>
      <c r="K5" s="220"/>
      <c r="L5" s="220"/>
      <c r="M5" s="220"/>
      <c r="N5" s="220"/>
      <c r="O5" s="220"/>
      <c r="P5" s="220"/>
      <c r="Q5" s="220"/>
      <c r="R5" s="220"/>
      <c r="S5" s="220"/>
      <c r="T5" s="220"/>
      <c r="U5" s="220"/>
      <c r="V5" s="220"/>
    </row>
    <row r="6" spans="1:22" ht="9.8000000000000007" customHeight="1" x14ac:dyDescent="0.25">
      <c r="A6" s="231"/>
      <c r="B6" s="232"/>
      <c r="C6" s="232"/>
      <c r="D6" s="232"/>
      <c r="E6" s="232"/>
      <c r="F6" s="232"/>
      <c r="G6" s="232"/>
      <c r="H6" s="232"/>
      <c r="I6" s="232"/>
      <c r="J6" s="232"/>
      <c r="K6" s="232"/>
      <c r="L6" s="232"/>
      <c r="M6" s="232"/>
      <c r="N6" s="232"/>
      <c r="O6" s="232"/>
      <c r="P6" s="232"/>
      <c r="Q6" s="232"/>
      <c r="R6" s="232"/>
      <c r="S6" s="232"/>
      <c r="T6" s="232"/>
      <c r="U6" s="232"/>
      <c r="V6" s="233"/>
    </row>
    <row r="7" spans="1:22" ht="13.2" customHeight="1" x14ac:dyDescent="0.25">
      <c r="A7" s="234" t="s">
        <v>1005</v>
      </c>
      <c r="B7" s="235"/>
      <c r="C7" s="235"/>
      <c r="D7" s="235"/>
      <c r="E7" s="44"/>
      <c r="F7" s="44"/>
      <c r="G7" s="44"/>
      <c r="H7" s="44"/>
      <c r="I7" s="44"/>
      <c r="J7" s="44"/>
      <c r="K7" s="44"/>
      <c r="L7" s="44"/>
      <c r="M7" s="44"/>
      <c r="N7" s="44"/>
      <c r="O7" s="44"/>
      <c r="P7" s="44"/>
      <c r="Q7" s="44"/>
      <c r="R7" s="44"/>
      <c r="S7" s="44"/>
      <c r="T7" s="44"/>
      <c r="U7" s="44"/>
      <c r="V7" s="45"/>
    </row>
    <row r="8" spans="1:22" ht="13.2" customHeight="1" x14ac:dyDescent="0.25">
      <c r="A8" s="163" t="s">
        <v>1006</v>
      </c>
      <c r="B8" s="164"/>
      <c r="C8" s="164"/>
      <c r="D8" s="164"/>
      <c r="E8" s="44"/>
      <c r="F8" s="44"/>
      <c r="G8" s="44"/>
      <c r="H8" s="44"/>
      <c r="I8" s="44"/>
      <c r="J8" s="44"/>
      <c r="K8" s="44"/>
      <c r="L8" s="44"/>
      <c r="M8" s="44"/>
      <c r="N8" s="44"/>
      <c r="O8" s="44"/>
      <c r="P8" s="44"/>
      <c r="Q8" s="44"/>
      <c r="R8" s="44"/>
      <c r="S8" s="44"/>
      <c r="T8" s="44"/>
      <c r="U8" s="44"/>
      <c r="V8" s="45"/>
    </row>
    <row r="9" spans="1:22" ht="13.2" customHeight="1" x14ac:dyDescent="0.25">
      <c r="A9" s="157" t="s">
        <v>1007</v>
      </c>
      <c r="B9" s="158"/>
      <c r="C9" s="158"/>
      <c r="D9" s="158"/>
      <c r="E9" s="149"/>
      <c r="F9" s="149"/>
      <c r="G9" s="149"/>
      <c r="H9" s="149"/>
      <c r="I9" s="149"/>
      <c r="J9" s="149"/>
      <c r="K9" s="149"/>
      <c r="L9" s="149"/>
      <c r="M9" s="149"/>
      <c r="N9" s="149"/>
      <c r="O9" s="149"/>
      <c r="P9" s="149"/>
      <c r="Q9" s="149"/>
      <c r="R9" s="149"/>
      <c r="S9" s="149"/>
      <c r="T9" s="149"/>
      <c r="U9" s="149"/>
      <c r="V9" s="47"/>
    </row>
    <row r="10" spans="1:22" ht="13.2" customHeight="1" x14ac:dyDescent="0.25">
      <c r="A10" s="238" t="s">
        <v>1067</v>
      </c>
      <c r="B10" s="239"/>
      <c r="C10" s="239"/>
      <c r="D10" s="239"/>
      <c r="E10" s="9"/>
      <c r="F10" s="9"/>
      <c r="G10" s="9"/>
      <c r="H10" s="9"/>
      <c r="I10" s="9"/>
      <c r="J10" s="9"/>
      <c r="K10" s="9"/>
      <c r="L10" s="9"/>
      <c r="M10" s="9"/>
      <c r="N10" s="9"/>
      <c r="O10" s="9"/>
      <c r="P10" s="9"/>
      <c r="Q10" s="9"/>
      <c r="R10" s="9"/>
      <c r="S10" s="9"/>
      <c r="T10" s="9"/>
      <c r="U10" s="9"/>
      <c r="V10" s="48"/>
    </row>
    <row r="11" spans="1:22" ht="9.8000000000000007" customHeight="1" x14ac:dyDescent="0.25">
      <c r="A11" s="225"/>
      <c r="B11" s="226"/>
      <c r="C11" s="226"/>
      <c r="D11" s="226"/>
      <c r="E11" s="226"/>
      <c r="F11" s="226"/>
      <c r="G11" s="226"/>
      <c r="H11" s="226"/>
      <c r="I11" s="226"/>
      <c r="J11" s="226"/>
      <c r="K11" s="226"/>
      <c r="L11" s="226"/>
      <c r="M11" s="226"/>
      <c r="N11" s="226"/>
      <c r="O11" s="226"/>
      <c r="P11" s="226"/>
      <c r="Q11" s="226"/>
      <c r="R11" s="226"/>
      <c r="S11" s="226"/>
      <c r="T11" s="226"/>
      <c r="U11" s="226"/>
      <c r="V11" s="227"/>
    </row>
    <row r="12" spans="1:22" ht="24.25" customHeight="1" x14ac:dyDescent="0.25">
      <c r="A12" s="228" t="s">
        <v>1008</v>
      </c>
      <c r="B12" s="229"/>
      <c r="C12" s="229"/>
      <c r="D12" s="229"/>
      <c r="E12" s="229"/>
      <c r="F12" s="229"/>
      <c r="G12" s="229"/>
      <c r="H12" s="229"/>
      <c r="I12" s="229"/>
      <c r="J12" s="229"/>
      <c r="K12" s="229"/>
      <c r="L12" s="229"/>
      <c r="M12" s="229"/>
      <c r="N12" s="229"/>
      <c r="O12" s="229"/>
      <c r="P12" s="229"/>
      <c r="Q12" s="229"/>
      <c r="R12" s="229"/>
      <c r="S12" s="229"/>
      <c r="T12" s="229"/>
      <c r="U12" s="229"/>
      <c r="V12" s="230"/>
    </row>
    <row r="13" spans="1:22" ht="9.8000000000000007" customHeight="1" x14ac:dyDescent="0.25">
      <c r="A13" s="225"/>
      <c r="B13" s="226"/>
      <c r="C13" s="226"/>
      <c r="D13" s="226"/>
      <c r="E13" s="226"/>
      <c r="F13" s="226"/>
      <c r="G13" s="226"/>
      <c r="H13" s="226"/>
      <c r="I13" s="226"/>
      <c r="J13" s="226"/>
      <c r="K13" s="226"/>
      <c r="L13" s="226"/>
      <c r="M13" s="226"/>
      <c r="N13" s="226"/>
      <c r="O13" s="226"/>
      <c r="P13" s="226"/>
      <c r="Q13" s="226"/>
      <c r="R13" s="226"/>
      <c r="S13" s="226"/>
      <c r="T13" s="226"/>
      <c r="U13" s="226"/>
      <c r="V13" s="227"/>
    </row>
    <row r="14" spans="1:22" ht="13.2" customHeight="1" x14ac:dyDescent="0.25">
      <c r="A14" s="236" t="s">
        <v>1009</v>
      </c>
      <c r="B14" s="237" t="s">
        <v>1010</v>
      </c>
      <c r="C14" s="221" t="s">
        <v>1011</v>
      </c>
      <c r="D14" s="221" t="s">
        <v>1012</v>
      </c>
      <c r="E14" s="221" t="s">
        <v>1013</v>
      </c>
      <c r="F14" s="221" t="s">
        <v>1014</v>
      </c>
      <c r="G14" s="221" t="s">
        <v>1015</v>
      </c>
      <c r="H14" s="221" t="s">
        <v>1016</v>
      </c>
      <c r="I14" s="221" t="s">
        <v>1017</v>
      </c>
      <c r="J14" s="221" t="s">
        <v>1018</v>
      </c>
      <c r="K14" s="221" t="s">
        <v>1019</v>
      </c>
      <c r="L14" s="221" t="s">
        <v>1020</v>
      </c>
      <c r="M14" s="221" t="s">
        <v>1021</v>
      </c>
      <c r="N14" s="221" t="s">
        <v>1022</v>
      </c>
      <c r="O14" s="221" t="s">
        <v>1023</v>
      </c>
      <c r="P14" s="221" t="s">
        <v>1024</v>
      </c>
      <c r="Q14" s="221" t="s">
        <v>1025</v>
      </c>
      <c r="R14" s="221" t="s">
        <v>1026</v>
      </c>
      <c r="S14" s="221" t="s">
        <v>1027</v>
      </c>
      <c r="T14" s="221" t="s">
        <v>1028</v>
      </c>
      <c r="U14" s="221" t="s">
        <v>1029</v>
      </c>
      <c r="V14" s="223" t="s">
        <v>1030</v>
      </c>
    </row>
    <row r="15" spans="1:22" ht="8.1999999999999993" customHeight="1" x14ac:dyDescent="0.25">
      <c r="A15" s="236"/>
      <c r="B15" s="237"/>
      <c r="C15" s="222"/>
      <c r="D15" s="222"/>
      <c r="E15" s="222"/>
      <c r="F15" s="222"/>
      <c r="G15" s="222"/>
      <c r="H15" s="222"/>
      <c r="I15" s="222"/>
      <c r="J15" s="222"/>
      <c r="K15" s="222"/>
      <c r="L15" s="222"/>
      <c r="M15" s="222"/>
      <c r="N15" s="222"/>
      <c r="O15" s="222"/>
      <c r="P15" s="222"/>
      <c r="Q15" s="222"/>
      <c r="R15" s="222"/>
      <c r="S15" s="222"/>
      <c r="T15" s="222"/>
      <c r="U15" s="222"/>
      <c r="V15" s="224"/>
    </row>
    <row r="16" spans="1:22" ht="12.85" x14ac:dyDescent="0.25">
      <c r="A16" s="236"/>
      <c r="B16" s="237"/>
      <c r="C16" s="10" t="s">
        <v>1031</v>
      </c>
      <c r="D16" s="10" t="s">
        <v>1031</v>
      </c>
      <c r="E16" s="10" t="s">
        <v>1031</v>
      </c>
      <c r="F16" s="10" t="s">
        <v>1031</v>
      </c>
      <c r="G16" s="10" t="s">
        <v>1031</v>
      </c>
      <c r="H16" s="10" t="s">
        <v>1031</v>
      </c>
      <c r="I16" s="10" t="s">
        <v>1031</v>
      </c>
      <c r="J16" s="10" t="s">
        <v>1031</v>
      </c>
      <c r="K16" s="10" t="s">
        <v>1031</v>
      </c>
      <c r="L16" s="10" t="s">
        <v>1031</v>
      </c>
      <c r="M16" s="10" t="s">
        <v>1031</v>
      </c>
      <c r="N16" s="10" t="s">
        <v>1031</v>
      </c>
      <c r="O16" s="10" t="s">
        <v>1031</v>
      </c>
      <c r="P16" s="10" t="s">
        <v>1031</v>
      </c>
      <c r="Q16" s="10" t="s">
        <v>1031</v>
      </c>
      <c r="R16" s="10" t="s">
        <v>1031</v>
      </c>
      <c r="S16" s="10" t="s">
        <v>1031</v>
      </c>
      <c r="T16" s="10" t="s">
        <v>1031</v>
      </c>
      <c r="U16" s="10" t="s">
        <v>1031</v>
      </c>
      <c r="V16" s="10" t="s">
        <v>1031</v>
      </c>
    </row>
    <row r="17" spans="1:24" ht="4.45" customHeight="1" x14ac:dyDescent="0.25">
      <c r="A17" s="148"/>
      <c r="B17" s="11"/>
      <c r="C17" s="13"/>
      <c r="D17" s="13"/>
      <c r="E17" s="11"/>
      <c r="F17" s="11"/>
      <c r="G17" s="11"/>
      <c r="H17" s="11"/>
      <c r="I17" s="11"/>
      <c r="J17" s="11"/>
      <c r="K17" s="11"/>
      <c r="L17" s="13"/>
      <c r="M17" s="11"/>
      <c r="N17" s="11"/>
      <c r="O17" s="11"/>
      <c r="P17" s="11"/>
      <c r="Q17" s="11"/>
      <c r="R17" s="11"/>
      <c r="S17" s="11"/>
      <c r="T17" s="11"/>
      <c r="U17" s="11"/>
      <c r="V17" s="14"/>
    </row>
    <row r="18" spans="1:24" ht="15.9" customHeight="1" x14ac:dyDescent="0.25">
      <c r="A18" s="15">
        <v>1</v>
      </c>
      <c r="B18" s="147" t="s">
        <v>35</v>
      </c>
      <c r="C18" s="17"/>
      <c r="D18" s="17"/>
      <c r="E18" s="17"/>
      <c r="F18" s="17"/>
      <c r="G18" s="17"/>
      <c r="H18" s="17"/>
      <c r="I18" s="17"/>
      <c r="J18" s="18"/>
      <c r="K18" s="18"/>
      <c r="L18" s="17"/>
      <c r="M18" s="17"/>
      <c r="N18" s="17"/>
      <c r="O18" s="17"/>
      <c r="P18" s="17"/>
      <c r="Q18" s="17"/>
      <c r="R18" s="18"/>
      <c r="S18" s="18"/>
      <c r="T18" s="18"/>
      <c r="U18" s="17"/>
      <c r="V18" s="150"/>
      <c r="X18" s="20"/>
    </row>
    <row r="19" spans="1:24" ht="25.7" x14ac:dyDescent="0.25">
      <c r="A19" s="21" t="s">
        <v>36</v>
      </c>
      <c r="B19" s="22" t="s">
        <v>37</v>
      </c>
      <c r="C19" s="142">
        <v>7.1499999999999994E-2</v>
      </c>
      <c r="D19" s="142">
        <v>7.1499999999999994E-2</v>
      </c>
      <c r="E19" s="142">
        <v>7.1499999999999994E-2</v>
      </c>
      <c r="F19" s="142">
        <v>7.1499999999999994E-2</v>
      </c>
      <c r="G19" s="142">
        <v>7.1499999999999994E-2</v>
      </c>
      <c r="H19" s="142">
        <v>7.1499999999999994E-2</v>
      </c>
      <c r="I19" s="142">
        <v>7.1499999999999994E-2</v>
      </c>
      <c r="J19" s="142">
        <v>7.1499999999999994E-2</v>
      </c>
      <c r="K19" s="142">
        <v>7.1499999999999994E-2</v>
      </c>
      <c r="L19" s="142">
        <v>7.1499999999999994E-2</v>
      </c>
      <c r="M19" s="142">
        <v>7.1499999999999994E-2</v>
      </c>
      <c r="N19" s="142">
        <v>7.1499999999999994E-2</v>
      </c>
      <c r="O19" s="142">
        <v>7.1499999999999994E-2</v>
      </c>
      <c r="P19" s="142">
        <v>7.0499999999999993E-2</v>
      </c>
      <c r="Q19" s="142"/>
      <c r="R19" s="142"/>
      <c r="S19" s="142"/>
      <c r="T19" s="25"/>
      <c r="U19" s="25"/>
      <c r="V19" s="25"/>
      <c r="X19" s="145"/>
    </row>
    <row r="20" spans="1:24" ht="25.7" x14ac:dyDescent="0.25">
      <c r="A20" s="21" t="s">
        <v>66</v>
      </c>
      <c r="B20" s="22" t="s">
        <v>67</v>
      </c>
      <c r="C20" s="142"/>
      <c r="D20" s="142"/>
      <c r="E20" s="142"/>
      <c r="F20" s="142"/>
      <c r="G20" s="142"/>
      <c r="H20" s="142"/>
      <c r="I20" s="142"/>
      <c r="J20" s="142"/>
      <c r="K20" s="142"/>
      <c r="L20" s="142"/>
      <c r="M20" s="142">
        <v>0.1</v>
      </c>
      <c r="N20" s="142">
        <v>0.1</v>
      </c>
      <c r="O20" s="142">
        <v>0.1</v>
      </c>
      <c r="P20" s="142">
        <v>0.1</v>
      </c>
      <c r="Q20" s="142">
        <v>0.1</v>
      </c>
      <c r="R20" s="142">
        <v>0.1</v>
      </c>
      <c r="S20" s="142">
        <v>0.1</v>
      </c>
      <c r="T20" s="25">
        <v>0.1</v>
      </c>
      <c r="U20" s="25">
        <v>0.1</v>
      </c>
      <c r="V20" s="25">
        <v>0.1</v>
      </c>
      <c r="X20" s="145"/>
    </row>
    <row r="21" spans="1:24" x14ac:dyDescent="0.25">
      <c r="A21" s="21" t="s">
        <v>83</v>
      </c>
      <c r="B21" s="22" t="s">
        <v>84</v>
      </c>
      <c r="C21" s="142">
        <v>0.05</v>
      </c>
      <c r="D21" s="142">
        <v>0.05</v>
      </c>
      <c r="E21" s="142">
        <v>0.05</v>
      </c>
      <c r="F21" s="142">
        <v>0.05</v>
      </c>
      <c r="G21" s="142">
        <v>0.05</v>
      </c>
      <c r="H21" s="142">
        <v>0.05</v>
      </c>
      <c r="I21" s="142">
        <v>0.05</v>
      </c>
      <c r="J21" s="142">
        <v>0.05</v>
      </c>
      <c r="K21" s="142">
        <v>0.05</v>
      </c>
      <c r="L21" s="142">
        <v>0.05</v>
      </c>
      <c r="M21" s="142">
        <v>0.05</v>
      </c>
      <c r="N21" s="142">
        <v>0.05</v>
      </c>
      <c r="O21" s="142">
        <v>0.05</v>
      </c>
      <c r="P21" s="142">
        <v>0.05</v>
      </c>
      <c r="Q21" s="142">
        <v>0.05</v>
      </c>
      <c r="R21" s="142">
        <v>0.05</v>
      </c>
      <c r="S21" s="142">
        <v>0.05</v>
      </c>
      <c r="T21" s="25">
        <v>0.05</v>
      </c>
      <c r="U21" s="25">
        <v>0.05</v>
      </c>
      <c r="V21" s="25">
        <v>0.05</v>
      </c>
      <c r="X21" s="145"/>
    </row>
    <row r="22" spans="1:24" ht="15.9" customHeight="1" x14ac:dyDescent="0.25">
      <c r="A22" s="15">
        <v>2</v>
      </c>
      <c r="B22" s="147" t="s">
        <v>123</v>
      </c>
      <c r="C22" s="17"/>
      <c r="D22" s="17"/>
      <c r="E22" s="17"/>
      <c r="F22" s="17"/>
      <c r="G22" s="17"/>
      <c r="H22" s="17"/>
      <c r="I22" s="17"/>
      <c r="J22" s="17"/>
      <c r="K22" s="17"/>
      <c r="L22" s="17"/>
      <c r="M22" s="17"/>
      <c r="N22" s="17"/>
      <c r="O22" s="17"/>
      <c r="P22" s="17"/>
      <c r="Q22" s="17"/>
      <c r="R22" s="17"/>
      <c r="S22" s="17"/>
      <c r="T22" s="17"/>
      <c r="U22" s="17"/>
      <c r="V22" s="150"/>
      <c r="X22" s="145"/>
    </row>
    <row r="23" spans="1:24" ht="15.9" customHeight="1" x14ac:dyDescent="0.25">
      <c r="A23" s="21" t="s">
        <v>124</v>
      </c>
      <c r="B23" s="22" t="s">
        <v>1032</v>
      </c>
      <c r="C23" s="142">
        <v>0.05</v>
      </c>
      <c r="D23" s="142">
        <v>0.05</v>
      </c>
      <c r="E23" s="142">
        <v>0.05</v>
      </c>
      <c r="F23" s="142">
        <v>0.05</v>
      </c>
      <c r="G23" s="142">
        <v>0.05</v>
      </c>
      <c r="H23" s="142">
        <v>0.05</v>
      </c>
      <c r="I23" s="142">
        <v>0.05</v>
      </c>
      <c r="J23" s="142">
        <v>0.05</v>
      </c>
      <c r="K23" s="142">
        <v>0.05</v>
      </c>
      <c r="L23" s="142">
        <v>0.05</v>
      </c>
      <c r="M23" s="142">
        <v>0.05</v>
      </c>
      <c r="N23" s="142">
        <v>0.05</v>
      </c>
      <c r="O23" s="142">
        <v>0.05</v>
      </c>
      <c r="P23" s="142">
        <v>0.05</v>
      </c>
      <c r="Q23" s="142">
        <v>0.05</v>
      </c>
      <c r="R23" s="142">
        <v>0.05</v>
      </c>
      <c r="S23" s="142">
        <v>0.05</v>
      </c>
      <c r="T23" s="25">
        <v>0.05</v>
      </c>
      <c r="U23" s="25">
        <v>0.05</v>
      </c>
      <c r="V23" s="25">
        <v>0.05</v>
      </c>
      <c r="X23" s="145"/>
    </row>
    <row r="24" spans="1:24" ht="15.9" customHeight="1" x14ac:dyDescent="0.25">
      <c r="A24" s="15">
        <v>3</v>
      </c>
      <c r="B24" s="147" t="s">
        <v>187</v>
      </c>
      <c r="C24" s="17"/>
      <c r="D24" s="17"/>
      <c r="E24" s="17"/>
      <c r="F24" s="17"/>
      <c r="G24" s="17"/>
      <c r="H24" s="17"/>
      <c r="I24" s="17"/>
      <c r="J24" s="17"/>
      <c r="K24" s="17"/>
      <c r="L24" s="17"/>
      <c r="M24" s="17"/>
      <c r="N24" s="17"/>
      <c r="O24" s="17"/>
      <c r="P24" s="17"/>
      <c r="Q24" s="17"/>
      <c r="R24" s="17"/>
      <c r="S24" s="17"/>
      <c r="T24" s="17"/>
      <c r="U24" s="17"/>
      <c r="V24" s="150"/>
      <c r="X24" s="145"/>
    </row>
    <row r="25" spans="1:24" ht="15.9" customHeight="1" x14ac:dyDescent="0.25">
      <c r="A25" s="21" t="s">
        <v>12</v>
      </c>
      <c r="B25" s="22" t="s">
        <v>188</v>
      </c>
      <c r="C25" s="142">
        <v>5.6000000000000001E-2</v>
      </c>
      <c r="D25" s="142">
        <v>5.6000000000000001E-2</v>
      </c>
      <c r="E25" s="142">
        <v>5.6000000000000001E-2</v>
      </c>
      <c r="F25" s="142">
        <v>5.6000000000000001E-2</v>
      </c>
      <c r="G25" s="142">
        <v>5.6000000000000001E-2</v>
      </c>
      <c r="H25" s="142">
        <v>5.6000000000000001E-2</v>
      </c>
      <c r="I25" s="142">
        <v>5.6000000000000001E-2</v>
      </c>
      <c r="J25" s="142">
        <v>5.6000000000000001E-2</v>
      </c>
      <c r="K25" s="142">
        <v>5.6000000000000001E-2</v>
      </c>
      <c r="L25" s="142">
        <v>5.6000000000000001E-2</v>
      </c>
      <c r="M25" s="142">
        <v>5.6000000000000001E-2</v>
      </c>
      <c r="N25" s="142">
        <v>5.6000000000000001E-2</v>
      </c>
      <c r="O25" s="142">
        <v>5.6000000000000001E-2</v>
      </c>
      <c r="P25" s="142">
        <v>5.6000000000000001E-2</v>
      </c>
      <c r="Q25" s="142">
        <v>5.6000000000000001E-2</v>
      </c>
      <c r="R25" s="142">
        <v>5.6000000000000001E-2</v>
      </c>
      <c r="S25" s="142">
        <v>5.6000000000000001E-2</v>
      </c>
      <c r="T25" s="25">
        <v>4.8000000000000001E-2</v>
      </c>
      <c r="U25" s="25"/>
      <c r="V25" s="25"/>
      <c r="X25" s="145"/>
    </row>
    <row r="26" spans="1:24" ht="15.9" customHeight="1" x14ac:dyDescent="0.25">
      <c r="A26" s="21" t="s">
        <v>13</v>
      </c>
      <c r="B26" s="22" t="s">
        <v>222</v>
      </c>
      <c r="C26" s="142">
        <v>5.6000000000000001E-2</v>
      </c>
      <c r="D26" s="142">
        <v>5.6000000000000001E-2</v>
      </c>
      <c r="E26" s="142">
        <v>5.6000000000000001E-2</v>
      </c>
      <c r="F26" s="142">
        <v>5.6000000000000001E-2</v>
      </c>
      <c r="G26" s="142">
        <v>5.6000000000000001E-2</v>
      </c>
      <c r="H26" s="142">
        <v>5.6000000000000001E-2</v>
      </c>
      <c r="I26" s="142">
        <v>5.6000000000000001E-2</v>
      </c>
      <c r="J26" s="142">
        <v>5.6000000000000001E-2</v>
      </c>
      <c r="K26" s="142">
        <v>5.6000000000000001E-2</v>
      </c>
      <c r="L26" s="142">
        <v>5.6000000000000001E-2</v>
      </c>
      <c r="M26" s="142">
        <v>5.6000000000000001E-2</v>
      </c>
      <c r="N26" s="142">
        <v>5.6000000000000001E-2</v>
      </c>
      <c r="O26" s="142">
        <v>5.6000000000000001E-2</v>
      </c>
      <c r="P26" s="142">
        <v>5.6000000000000001E-2</v>
      </c>
      <c r="Q26" s="142">
        <v>5.6000000000000001E-2</v>
      </c>
      <c r="R26" s="142">
        <v>5.6000000000000001E-2</v>
      </c>
      <c r="S26" s="142">
        <v>5.6000000000000001E-2</v>
      </c>
      <c r="T26" s="25">
        <v>4.8000000000000001E-2</v>
      </c>
      <c r="U26" s="25"/>
      <c r="V26" s="25"/>
      <c r="X26" s="145"/>
    </row>
    <row r="27" spans="1:24" ht="15.9" customHeight="1" x14ac:dyDescent="0.25">
      <c r="A27" s="15">
        <v>4</v>
      </c>
      <c r="B27" s="147" t="s">
        <v>237</v>
      </c>
      <c r="C27" s="17"/>
      <c r="D27" s="17"/>
      <c r="E27" s="17"/>
      <c r="F27" s="17"/>
      <c r="G27" s="17"/>
      <c r="H27" s="17"/>
      <c r="I27" s="17"/>
      <c r="J27" s="17"/>
      <c r="K27" s="17"/>
      <c r="L27" s="17"/>
      <c r="M27" s="17"/>
      <c r="N27" s="17"/>
      <c r="O27" s="17"/>
      <c r="P27" s="17"/>
      <c r="Q27" s="17"/>
      <c r="R27" s="17"/>
      <c r="S27" s="17"/>
      <c r="T27" s="17"/>
      <c r="U27" s="17"/>
      <c r="V27" s="150"/>
      <c r="X27" s="145"/>
    </row>
    <row r="28" spans="1:24" ht="15.9" customHeight="1" x14ac:dyDescent="0.25">
      <c r="A28" s="21" t="s">
        <v>238</v>
      </c>
      <c r="B28" s="22" t="s">
        <v>1033</v>
      </c>
      <c r="C28" s="142">
        <v>5.6000000000000001E-2</v>
      </c>
      <c r="D28" s="142">
        <v>5.6000000000000001E-2</v>
      </c>
      <c r="E28" s="142">
        <v>5.6000000000000001E-2</v>
      </c>
      <c r="F28" s="142">
        <v>5.6000000000000001E-2</v>
      </c>
      <c r="G28" s="142">
        <v>5.6000000000000001E-2</v>
      </c>
      <c r="H28" s="142">
        <v>5.6000000000000001E-2</v>
      </c>
      <c r="I28" s="142">
        <v>5.6000000000000001E-2</v>
      </c>
      <c r="J28" s="142">
        <v>5.6000000000000001E-2</v>
      </c>
      <c r="K28" s="142">
        <v>5.6000000000000001E-2</v>
      </c>
      <c r="L28" s="142">
        <v>5.6000000000000001E-2</v>
      </c>
      <c r="M28" s="142">
        <v>5.6000000000000001E-2</v>
      </c>
      <c r="N28" s="142">
        <v>5.6000000000000001E-2</v>
      </c>
      <c r="O28" s="142">
        <v>5.6000000000000001E-2</v>
      </c>
      <c r="P28" s="142">
        <v>5.6000000000000001E-2</v>
      </c>
      <c r="Q28" s="142">
        <v>5.6000000000000001E-2</v>
      </c>
      <c r="R28" s="142">
        <v>5.6000000000000001E-2</v>
      </c>
      <c r="S28" s="142">
        <v>5.6000000000000001E-2</v>
      </c>
      <c r="T28" s="25">
        <v>4.8000000000000001E-2</v>
      </c>
      <c r="U28" s="25"/>
      <c r="V28" s="25"/>
      <c r="X28" s="145"/>
    </row>
    <row r="29" spans="1:24" ht="15.9" customHeight="1" x14ac:dyDescent="0.25">
      <c r="A29" s="21" t="s">
        <v>240</v>
      </c>
      <c r="B29" s="22" t="s">
        <v>1034</v>
      </c>
      <c r="C29" s="142">
        <v>5.6000000000000001E-2</v>
      </c>
      <c r="D29" s="142">
        <v>5.6000000000000001E-2</v>
      </c>
      <c r="E29" s="142">
        <v>5.6000000000000001E-2</v>
      </c>
      <c r="F29" s="142">
        <v>5.6000000000000001E-2</v>
      </c>
      <c r="G29" s="142">
        <v>5.6000000000000001E-2</v>
      </c>
      <c r="H29" s="142">
        <v>5.6000000000000001E-2</v>
      </c>
      <c r="I29" s="142">
        <v>5.6000000000000001E-2</v>
      </c>
      <c r="J29" s="142">
        <v>5.6000000000000001E-2</v>
      </c>
      <c r="K29" s="142">
        <v>5.6000000000000001E-2</v>
      </c>
      <c r="L29" s="142">
        <v>5.6000000000000001E-2</v>
      </c>
      <c r="M29" s="142">
        <v>5.6000000000000001E-2</v>
      </c>
      <c r="N29" s="142">
        <v>5.6000000000000001E-2</v>
      </c>
      <c r="O29" s="142">
        <v>5.6000000000000001E-2</v>
      </c>
      <c r="P29" s="142">
        <v>5.6000000000000001E-2</v>
      </c>
      <c r="Q29" s="142">
        <v>5.6000000000000001E-2</v>
      </c>
      <c r="R29" s="142">
        <v>5.6000000000000001E-2</v>
      </c>
      <c r="S29" s="142">
        <v>5.6000000000000001E-2</v>
      </c>
      <c r="T29" s="25">
        <v>4.8000000000000001E-2</v>
      </c>
      <c r="U29" s="25"/>
      <c r="V29" s="25"/>
      <c r="X29" s="145"/>
    </row>
    <row r="30" spans="1:24" ht="15.9" customHeight="1" x14ac:dyDescent="0.25">
      <c r="A30" s="21" t="s">
        <v>242</v>
      </c>
      <c r="B30" s="22" t="s">
        <v>1035</v>
      </c>
      <c r="C30" s="142">
        <v>5.6000000000000001E-2</v>
      </c>
      <c r="D30" s="142">
        <v>5.6000000000000001E-2</v>
      </c>
      <c r="E30" s="142">
        <v>5.6000000000000001E-2</v>
      </c>
      <c r="F30" s="142">
        <v>5.6000000000000001E-2</v>
      </c>
      <c r="G30" s="142">
        <v>5.6000000000000001E-2</v>
      </c>
      <c r="H30" s="142">
        <v>5.6000000000000001E-2</v>
      </c>
      <c r="I30" s="142">
        <v>5.6000000000000001E-2</v>
      </c>
      <c r="J30" s="142">
        <v>5.6000000000000001E-2</v>
      </c>
      <c r="K30" s="142">
        <v>5.6000000000000001E-2</v>
      </c>
      <c r="L30" s="142">
        <v>5.6000000000000001E-2</v>
      </c>
      <c r="M30" s="142">
        <v>5.6000000000000001E-2</v>
      </c>
      <c r="N30" s="142">
        <v>5.6000000000000001E-2</v>
      </c>
      <c r="O30" s="142">
        <v>5.6000000000000001E-2</v>
      </c>
      <c r="P30" s="142">
        <v>5.6000000000000001E-2</v>
      </c>
      <c r="Q30" s="142">
        <v>5.6000000000000001E-2</v>
      </c>
      <c r="R30" s="142">
        <v>5.6000000000000001E-2</v>
      </c>
      <c r="S30" s="142">
        <v>5.6000000000000001E-2</v>
      </c>
      <c r="T30" s="25">
        <v>4.8000000000000001E-2</v>
      </c>
      <c r="U30" s="25"/>
      <c r="V30" s="25"/>
      <c r="X30" s="145"/>
    </row>
    <row r="31" spans="1:24" ht="15.9" customHeight="1" x14ac:dyDescent="0.25">
      <c r="A31" s="21" t="s">
        <v>244</v>
      </c>
      <c r="B31" s="22" t="s">
        <v>1036</v>
      </c>
      <c r="C31" s="142">
        <v>5.6000000000000001E-2</v>
      </c>
      <c r="D31" s="142">
        <v>5.6000000000000001E-2</v>
      </c>
      <c r="E31" s="142">
        <v>5.6000000000000001E-2</v>
      </c>
      <c r="F31" s="142">
        <v>5.6000000000000001E-2</v>
      </c>
      <c r="G31" s="142">
        <v>5.6000000000000001E-2</v>
      </c>
      <c r="H31" s="142">
        <v>5.6000000000000001E-2</v>
      </c>
      <c r="I31" s="142">
        <v>5.6000000000000001E-2</v>
      </c>
      <c r="J31" s="142">
        <v>5.6000000000000001E-2</v>
      </c>
      <c r="K31" s="142">
        <v>5.6000000000000001E-2</v>
      </c>
      <c r="L31" s="142">
        <v>5.6000000000000001E-2</v>
      </c>
      <c r="M31" s="142">
        <v>5.6000000000000001E-2</v>
      </c>
      <c r="N31" s="142">
        <v>5.6000000000000001E-2</v>
      </c>
      <c r="O31" s="142">
        <v>5.6000000000000001E-2</v>
      </c>
      <c r="P31" s="142">
        <v>5.6000000000000001E-2</v>
      </c>
      <c r="Q31" s="142">
        <v>5.6000000000000001E-2</v>
      </c>
      <c r="R31" s="142">
        <v>5.6000000000000001E-2</v>
      </c>
      <c r="S31" s="142">
        <v>5.6000000000000001E-2</v>
      </c>
      <c r="T31" s="25">
        <v>4.8000000000000001E-2</v>
      </c>
      <c r="U31" s="25"/>
      <c r="V31" s="25"/>
      <c r="X31" s="145"/>
    </row>
    <row r="32" spans="1:24" ht="15.9" customHeight="1" x14ac:dyDescent="0.25">
      <c r="A32" s="21" t="s">
        <v>246</v>
      </c>
      <c r="B32" s="22" t="s">
        <v>1037</v>
      </c>
      <c r="C32" s="142">
        <v>5.6000000000000001E-2</v>
      </c>
      <c r="D32" s="142">
        <v>5.6000000000000001E-2</v>
      </c>
      <c r="E32" s="142">
        <v>5.6000000000000001E-2</v>
      </c>
      <c r="F32" s="142">
        <v>5.6000000000000001E-2</v>
      </c>
      <c r="G32" s="142">
        <v>5.6000000000000001E-2</v>
      </c>
      <c r="H32" s="142">
        <v>5.6000000000000001E-2</v>
      </c>
      <c r="I32" s="142">
        <v>5.6000000000000001E-2</v>
      </c>
      <c r="J32" s="142">
        <v>5.6000000000000001E-2</v>
      </c>
      <c r="K32" s="142">
        <v>5.6000000000000001E-2</v>
      </c>
      <c r="L32" s="142">
        <v>5.6000000000000001E-2</v>
      </c>
      <c r="M32" s="142">
        <v>5.6000000000000001E-2</v>
      </c>
      <c r="N32" s="142">
        <v>5.6000000000000001E-2</v>
      </c>
      <c r="O32" s="142">
        <v>5.6000000000000001E-2</v>
      </c>
      <c r="P32" s="142">
        <v>5.6000000000000001E-2</v>
      </c>
      <c r="Q32" s="142">
        <v>5.6000000000000001E-2</v>
      </c>
      <c r="R32" s="142">
        <v>5.6000000000000001E-2</v>
      </c>
      <c r="S32" s="142">
        <v>5.6000000000000001E-2</v>
      </c>
      <c r="T32" s="25">
        <v>4.8000000000000001E-2</v>
      </c>
      <c r="U32" s="25"/>
      <c r="V32" s="25"/>
      <c r="X32" s="145"/>
    </row>
    <row r="33" spans="1:24" ht="15.9" customHeight="1" x14ac:dyDescent="0.25">
      <c r="A33" s="15">
        <v>5</v>
      </c>
      <c r="B33" s="147" t="s">
        <v>300</v>
      </c>
      <c r="C33" s="17"/>
      <c r="D33" s="17"/>
      <c r="E33" s="17"/>
      <c r="F33" s="17"/>
      <c r="G33" s="17"/>
      <c r="H33" s="17"/>
      <c r="I33" s="17"/>
      <c r="J33" s="17"/>
      <c r="K33" s="17"/>
      <c r="L33" s="17"/>
      <c r="M33" s="17"/>
      <c r="N33" s="17"/>
      <c r="O33" s="17"/>
      <c r="P33" s="17"/>
      <c r="Q33" s="17"/>
      <c r="R33" s="17"/>
      <c r="S33" s="17"/>
      <c r="T33" s="17"/>
      <c r="U33" s="17"/>
      <c r="V33" s="150"/>
      <c r="X33" s="145"/>
    </row>
    <row r="34" spans="1:24" ht="15.9" customHeight="1" x14ac:dyDescent="0.25">
      <c r="A34" s="21" t="s">
        <v>14</v>
      </c>
      <c r="B34" s="22" t="s">
        <v>301</v>
      </c>
      <c r="C34" s="142">
        <v>5.6000000000000001E-2</v>
      </c>
      <c r="D34" s="142">
        <v>5.6000000000000001E-2</v>
      </c>
      <c r="E34" s="142">
        <v>5.6000000000000001E-2</v>
      </c>
      <c r="F34" s="142">
        <v>5.6000000000000001E-2</v>
      </c>
      <c r="G34" s="142">
        <v>5.6000000000000001E-2</v>
      </c>
      <c r="H34" s="142">
        <v>5.6000000000000001E-2</v>
      </c>
      <c r="I34" s="142">
        <v>5.6000000000000001E-2</v>
      </c>
      <c r="J34" s="142">
        <v>5.6000000000000001E-2</v>
      </c>
      <c r="K34" s="142">
        <v>5.6000000000000001E-2</v>
      </c>
      <c r="L34" s="142">
        <v>5.6000000000000001E-2</v>
      </c>
      <c r="M34" s="142">
        <v>5.6000000000000001E-2</v>
      </c>
      <c r="N34" s="142">
        <v>5.6000000000000001E-2</v>
      </c>
      <c r="O34" s="142">
        <v>5.6000000000000001E-2</v>
      </c>
      <c r="P34" s="142">
        <v>5.6000000000000001E-2</v>
      </c>
      <c r="Q34" s="142">
        <v>5.6000000000000001E-2</v>
      </c>
      <c r="R34" s="142">
        <v>5.6000000000000001E-2</v>
      </c>
      <c r="S34" s="142">
        <v>5.6000000000000001E-2</v>
      </c>
      <c r="T34" s="25">
        <v>4.8000000000000001E-2</v>
      </c>
      <c r="U34" s="25"/>
      <c r="V34" s="25"/>
      <c r="X34" s="145"/>
    </row>
    <row r="35" spans="1:24" ht="15.9" customHeight="1" x14ac:dyDescent="0.25">
      <c r="A35" s="21" t="s">
        <v>15</v>
      </c>
      <c r="B35" s="22" t="s">
        <v>374</v>
      </c>
      <c r="C35" s="142">
        <v>5.6000000000000001E-2</v>
      </c>
      <c r="D35" s="142">
        <v>5.6000000000000001E-2</v>
      </c>
      <c r="E35" s="142">
        <v>5.6000000000000001E-2</v>
      </c>
      <c r="F35" s="142">
        <v>5.6000000000000001E-2</v>
      </c>
      <c r="G35" s="142">
        <v>5.6000000000000001E-2</v>
      </c>
      <c r="H35" s="142">
        <v>5.6000000000000001E-2</v>
      </c>
      <c r="I35" s="142">
        <v>5.6000000000000001E-2</v>
      </c>
      <c r="J35" s="142">
        <v>5.6000000000000001E-2</v>
      </c>
      <c r="K35" s="142">
        <v>5.6000000000000001E-2</v>
      </c>
      <c r="L35" s="142">
        <v>5.6000000000000001E-2</v>
      </c>
      <c r="M35" s="142">
        <v>5.6000000000000001E-2</v>
      </c>
      <c r="N35" s="142">
        <v>5.6000000000000001E-2</v>
      </c>
      <c r="O35" s="142">
        <v>5.6000000000000001E-2</v>
      </c>
      <c r="P35" s="142">
        <v>5.6000000000000001E-2</v>
      </c>
      <c r="Q35" s="142">
        <v>5.6000000000000001E-2</v>
      </c>
      <c r="R35" s="142">
        <v>5.6000000000000001E-2</v>
      </c>
      <c r="S35" s="142">
        <v>5.6000000000000001E-2</v>
      </c>
      <c r="T35" s="25">
        <v>4.8000000000000001E-2</v>
      </c>
      <c r="U35" s="25"/>
      <c r="V35" s="25"/>
      <c r="X35" s="145"/>
    </row>
    <row r="36" spans="1:24" ht="15.9" customHeight="1" x14ac:dyDescent="0.25">
      <c r="A36" s="21" t="s">
        <v>407</v>
      </c>
      <c r="B36" s="22" t="s">
        <v>408</v>
      </c>
      <c r="C36" s="142">
        <v>5.6000000000000001E-2</v>
      </c>
      <c r="D36" s="142">
        <v>5.6000000000000001E-2</v>
      </c>
      <c r="E36" s="142">
        <v>5.6000000000000001E-2</v>
      </c>
      <c r="F36" s="142">
        <v>5.6000000000000001E-2</v>
      </c>
      <c r="G36" s="142">
        <v>5.6000000000000001E-2</v>
      </c>
      <c r="H36" s="142">
        <v>5.6000000000000001E-2</v>
      </c>
      <c r="I36" s="142">
        <v>5.6000000000000001E-2</v>
      </c>
      <c r="J36" s="142">
        <v>5.6000000000000001E-2</v>
      </c>
      <c r="K36" s="142">
        <v>5.6000000000000001E-2</v>
      </c>
      <c r="L36" s="142">
        <v>5.6000000000000001E-2</v>
      </c>
      <c r="M36" s="142">
        <v>5.6000000000000001E-2</v>
      </c>
      <c r="N36" s="142">
        <v>5.6000000000000001E-2</v>
      </c>
      <c r="O36" s="142">
        <v>5.6000000000000001E-2</v>
      </c>
      <c r="P36" s="142">
        <v>5.6000000000000001E-2</v>
      </c>
      <c r="Q36" s="142">
        <v>5.6000000000000001E-2</v>
      </c>
      <c r="R36" s="142">
        <v>5.6000000000000001E-2</v>
      </c>
      <c r="S36" s="142">
        <v>5.6000000000000001E-2</v>
      </c>
      <c r="T36" s="25">
        <v>4.8000000000000001E-2</v>
      </c>
      <c r="U36" s="25"/>
      <c r="V36" s="25"/>
      <c r="X36" s="145"/>
    </row>
    <row r="37" spans="1:24" ht="15.9" customHeight="1" x14ac:dyDescent="0.25">
      <c r="A37" s="21" t="s">
        <v>16</v>
      </c>
      <c r="B37" s="22" t="s">
        <v>414</v>
      </c>
      <c r="C37" s="142">
        <v>5.6000000000000001E-2</v>
      </c>
      <c r="D37" s="142">
        <v>5.6000000000000001E-2</v>
      </c>
      <c r="E37" s="142">
        <v>5.6000000000000001E-2</v>
      </c>
      <c r="F37" s="142">
        <v>5.6000000000000001E-2</v>
      </c>
      <c r="G37" s="142">
        <v>5.6000000000000001E-2</v>
      </c>
      <c r="H37" s="142">
        <v>5.6000000000000001E-2</v>
      </c>
      <c r="I37" s="142">
        <v>5.6000000000000001E-2</v>
      </c>
      <c r="J37" s="142">
        <v>5.6000000000000001E-2</v>
      </c>
      <c r="K37" s="142">
        <v>5.6000000000000001E-2</v>
      </c>
      <c r="L37" s="142">
        <v>5.6000000000000001E-2</v>
      </c>
      <c r="M37" s="142">
        <v>5.6000000000000001E-2</v>
      </c>
      <c r="N37" s="142">
        <v>5.6000000000000001E-2</v>
      </c>
      <c r="O37" s="142">
        <v>5.6000000000000001E-2</v>
      </c>
      <c r="P37" s="142">
        <v>5.6000000000000001E-2</v>
      </c>
      <c r="Q37" s="142">
        <v>5.6000000000000001E-2</v>
      </c>
      <c r="R37" s="142">
        <v>5.6000000000000001E-2</v>
      </c>
      <c r="S37" s="142">
        <v>5.6000000000000001E-2</v>
      </c>
      <c r="T37" s="25">
        <v>4.8000000000000001E-2</v>
      </c>
      <c r="U37" s="25"/>
      <c r="V37" s="25"/>
      <c r="X37" s="145"/>
    </row>
    <row r="38" spans="1:24" ht="15.9" customHeight="1" x14ac:dyDescent="0.25">
      <c r="A38" s="21" t="s">
        <v>451</v>
      </c>
      <c r="B38" s="22" t="s">
        <v>452</v>
      </c>
      <c r="C38" s="142">
        <v>5.6000000000000001E-2</v>
      </c>
      <c r="D38" s="142">
        <v>5.6000000000000001E-2</v>
      </c>
      <c r="E38" s="142">
        <v>5.6000000000000001E-2</v>
      </c>
      <c r="F38" s="142">
        <v>5.6000000000000001E-2</v>
      </c>
      <c r="G38" s="142">
        <v>5.6000000000000001E-2</v>
      </c>
      <c r="H38" s="142">
        <v>5.6000000000000001E-2</v>
      </c>
      <c r="I38" s="142">
        <v>5.6000000000000001E-2</v>
      </c>
      <c r="J38" s="142">
        <v>5.6000000000000001E-2</v>
      </c>
      <c r="K38" s="142">
        <v>5.6000000000000001E-2</v>
      </c>
      <c r="L38" s="142">
        <v>5.6000000000000001E-2</v>
      </c>
      <c r="M38" s="142">
        <v>5.6000000000000001E-2</v>
      </c>
      <c r="N38" s="142">
        <v>5.6000000000000001E-2</v>
      </c>
      <c r="O38" s="142">
        <v>5.6000000000000001E-2</v>
      </c>
      <c r="P38" s="142">
        <v>5.6000000000000001E-2</v>
      </c>
      <c r="Q38" s="142">
        <v>5.6000000000000001E-2</v>
      </c>
      <c r="R38" s="142">
        <v>5.6000000000000001E-2</v>
      </c>
      <c r="S38" s="142">
        <v>5.6000000000000001E-2</v>
      </c>
      <c r="T38" s="25">
        <v>4.8000000000000001E-2</v>
      </c>
      <c r="U38" s="25"/>
      <c r="V38" s="25"/>
      <c r="X38" s="145"/>
    </row>
    <row r="39" spans="1:24" ht="15.9" customHeight="1" x14ac:dyDescent="0.25">
      <c r="A39" s="21" t="s">
        <v>470</v>
      </c>
      <c r="B39" s="22" t="s">
        <v>471</v>
      </c>
      <c r="C39" s="142">
        <v>5.6000000000000001E-2</v>
      </c>
      <c r="D39" s="142">
        <v>5.6000000000000001E-2</v>
      </c>
      <c r="E39" s="142">
        <v>5.6000000000000001E-2</v>
      </c>
      <c r="F39" s="142">
        <v>5.6000000000000001E-2</v>
      </c>
      <c r="G39" s="142">
        <v>5.6000000000000001E-2</v>
      </c>
      <c r="H39" s="142">
        <v>5.6000000000000001E-2</v>
      </c>
      <c r="I39" s="142">
        <v>5.6000000000000001E-2</v>
      </c>
      <c r="J39" s="142">
        <v>5.6000000000000001E-2</v>
      </c>
      <c r="K39" s="142">
        <v>5.6000000000000001E-2</v>
      </c>
      <c r="L39" s="142">
        <v>5.6000000000000001E-2</v>
      </c>
      <c r="M39" s="142">
        <v>5.6000000000000001E-2</v>
      </c>
      <c r="N39" s="142">
        <v>5.6000000000000001E-2</v>
      </c>
      <c r="O39" s="142">
        <v>5.6000000000000001E-2</v>
      </c>
      <c r="P39" s="142">
        <v>5.6000000000000001E-2</v>
      </c>
      <c r="Q39" s="142">
        <v>5.6000000000000001E-2</v>
      </c>
      <c r="R39" s="142">
        <v>5.6000000000000001E-2</v>
      </c>
      <c r="S39" s="142">
        <v>5.6000000000000001E-2</v>
      </c>
      <c r="T39" s="25">
        <v>4.8000000000000001E-2</v>
      </c>
      <c r="U39" s="25"/>
      <c r="V39" s="25"/>
      <c r="X39" s="145"/>
    </row>
    <row r="40" spans="1:24" ht="15.9" customHeight="1" x14ac:dyDescent="0.25">
      <c r="A40" s="21" t="s">
        <v>498</v>
      </c>
      <c r="B40" s="22" t="s">
        <v>499</v>
      </c>
      <c r="C40" s="142">
        <v>5.6000000000000001E-2</v>
      </c>
      <c r="D40" s="142">
        <v>5.6000000000000001E-2</v>
      </c>
      <c r="E40" s="142">
        <v>5.6000000000000001E-2</v>
      </c>
      <c r="F40" s="142">
        <v>5.6000000000000001E-2</v>
      </c>
      <c r="G40" s="142">
        <v>5.6000000000000001E-2</v>
      </c>
      <c r="H40" s="142">
        <v>5.6000000000000001E-2</v>
      </c>
      <c r="I40" s="142">
        <v>5.6000000000000001E-2</v>
      </c>
      <c r="J40" s="142">
        <v>5.6000000000000001E-2</v>
      </c>
      <c r="K40" s="142">
        <v>5.6000000000000001E-2</v>
      </c>
      <c r="L40" s="142">
        <v>5.6000000000000001E-2</v>
      </c>
      <c r="M40" s="142">
        <v>5.6000000000000001E-2</v>
      </c>
      <c r="N40" s="142">
        <v>5.6000000000000001E-2</v>
      </c>
      <c r="O40" s="142">
        <v>5.6000000000000001E-2</v>
      </c>
      <c r="P40" s="142">
        <v>5.6000000000000001E-2</v>
      </c>
      <c r="Q40" s="142">
        <v>5.6000000000000001E-2</v>
      </c>
      <c r="R40" s="142">
        <v>5.6000000000000001E-2</v>
      </c>
      <c r="S40" s="142">
        <v>5.6000000000000001E-2</v>
      </c>
      <c r="T40" s="25">
        <v>4.8000000000000001E-2</v>
      </c>
      <c r="U40" s="25"/>
      <c r="V40" s="25"/>
      <c r="X40" s="145"/>
    </row>
    <row r="41" spans="1:24" ht="25.7" x14ac:dyDescent="0.25">
      <c r="A41" s="21" t="s">
        <v>518</v>
      </c>
      <c r="B41" s="22" t="s">
        <v>1038</v>
      </c>
      <c r="C41" s="142">
        <v>5.6000000000000001E-2</v>
      </c>
      <c r="D41" s="142">
        <v>5.6000000000000001E-2</v>
      </c>
      <c r="E41" s="142">
        <v>5.6000000000000001E-2</v>
      </c>
      <c r="F41" s="142">
        <v>5.6000000000000001E-2</v>
      </c>
      <c r="G41" s="142">
        <v>5.6000000000000001E-2</v>
      </c>
      <c r="H41" s="142">
        <v>5.6000000000000001E-2</v>
      </c>
      <c r="I41" s="142">
        <v>5.6000000000000001E-2</v>
      </c>
      <c r="J41" s="142">
        <v>5.6000000000000001E-2</v>
      </c>
      <c r="K41" s="142">
        <v>5.6000000000000001E-2</v>
      </c>
      <c r="L41" s="142">
        <v>5.6000000000000001E-2</v>
      </c>
      <c r="M41" s="142">
        <v>5.6000000000000001E-2</v>
      </c>
      <c r="N41" s="142">
        <v>5.6000000000000001E-2</v>
      </c>
      <c r="O41" s="142">
        <v>5.6000000000000001E-2</v>
      </c>
      <c r="P41" s="142">
        <v>5.6000000000000001E-2</v>
      </c>
      <c r="Q41" s="142">
        <v>5.6000000000000001E-2</v>
      </c>
      <c r="R41" s="142">
        <v>5.6000000000000001E-2</v>
      </c>
      <c r="S41" s="142">
        <v>5.6000000000000001E-2</v>
      </c>
      <c r="T41" s="25">
        <v>4.8000000000000001E-2</v>
      </c>
      <c r="U41" s="25"/>
      <c r="V41" s="25"/>
      <c r="X41" s="145"/>
    </row>
    <row r="42" spans="1:24" x14ac:dyDescent="0.25">
      <c r="A42" s="21" t="s">
        <v>532</v>
      </c>
      <c r="B42" s="22" t="s">
        <v>544</v>
      </c>
      <c r="C42" s="142">
        <v>5.6000000000000001E-2</v>
      </c>
      <c r="D42" s="142">
        <v>5.6000000000000001E-2</v>
      </c>
      <c r="E42" s="142">
        <v>5.6000000000000001E-2</v>
      </c>
      <c r="F42" s="142">
        <v>5.6000000000000001E-2</v>
      </c>
      <c r="G42" s="142">
        <v>5.6000000000000001E-2</v>
      </c>
      <c r="H42" s="142">
        <v>5.6000000000000001E-2</v>
      </c>
      <c r="I42" s="142">
        <v>5.6000000000000001E-2</v>
      </c>
      <c r="J42" s="142">
        <v>5.6000000000000001E-2</v>
      </c>
      <c r="K42" s="142">
        <v>5.6000000000000001E-2</v>
      </c>
      <c r="L42" s="142">
        <v>5.6000000000000001E-2</v>
      </c>
      <c r="M42" s="142">
        <v>5.6000000000000001E-2</v>
      </c>
      <c r="N42" s="142">
        <v>5.6000000000000001E-2</v>
      </c>
      <c r="O42" s="142">
        <v>5.6000000000000001E-2</v>
      </c>
      <c r="P42" s="142">
        <v>5.6000000000000001E-2</v>
      </c>
      <c r="Q42" s="142">
        <v>5.6000000000000001E-2</v>
      </c>
      <c r="R42" s="142">
        <v>5.6000000000000001E-2</v>
      </c>
      <c r="S42" s="142">
        <v>5.6000000000000001E-2</v>
      </c>
      <c r="T42" s="25">
        <v>4.8000000000000001E-2</v>
      </c>
      <c r="U42" s="25"/>
      <c r="V42" s="25"/>
      <c r="X42" s="145"/>
    </row>
    <row r="43" spans="1:24" ht="15.9" customHeight="1" x14ac:dyDescent="0.25">
      <c r="A43" s="21" t="s">
        <v>543</v>
      </c>
      <c r="B43" s="22" t="s">
        <v>1039</v>
      </c>
      <c r="C43" s="142">
        <v>5.6000000000000001E-2</v>
      </c>
      <c r="D43" s="142">
        <v>5.6000000000000001E-2</v>
      </c>
      <c r="E43" s="142">
        <v>5.6000000000000001E-2</v>
      </c>
      <c r="F43" s="142">
        <v>5.6000000000000001E-2</v>
      </c>
      <c r="G43" s="142">
        <v>5.6000000000000001E-2</v>
      </c>
      <c r="H43" s="142">
        <v>5.6000000000000001E-2</v>
      </c>
      <c r="I43" s="142">
        <v>5.6000000000000001E-2</v>
      </c>
      <c r="J43" s="142">
        <v>5.6000000000000001E-2</v>
      </c>
      <c r="K43" s="142">
        <v>5.6000000000000001E-2</v>
      </c>
      <c r="L43" s="142">
        <v>5.6000000000000001E-2</v>
      </c>
      <c r="M43" s="142">
        <v>5.6000000000000001E-2</v>
      </c>
      <c r="N43" s="142">
        <v>5.6000000000000001E-2</v>
      </c>
      <c r="O43" s="142">
        <v>5.6000000000000001E-2</v>
      </c>
      <c r="P43" s="142">
        <v>5.6000000000000001E-2</v>
      </c>
      <c r="Q43" s="142">
        <v>5.6000000000000001E-2</v>
      </c>
      <c r="R43" s="142">
        <v>5.6000000000000001E-2</v>
      </c>
      <c r="S43" s="142">
        <v>5.6000000000000001E-2</v>
      </c>
      <c r="T43" s="25">
        <v>4.8000000000000001E-2</v>
      </c>
      <c r="U43" s="25"/>
      <c r="V43" s="25"/>
      <c r="X43" s="145"/>
    </row>
    <row r="44" spans="1:24" ht="38.5" x14ac:dyDescent="0.25">
      <c r="A44" s="21" t="s">
        <v>552</v>
      </c>
      <c r="B44" s="22" t="s">
        <v>1040</v>
      </c>
      <c r="C44" s="142">
        <v>5.6000000000000001E-2</v>
      </c>
      <c r="D44" s="142">
        <v>5.6000000000000001E-2</v>
      </c>
      <c r="E44" s="142">
        <v>5.6000000000000001E-2</v>
      </c>
      <c r="F44" s="142">
        <v>5.6000000000000001E-2</v>
      </c>
      <c r="G44" s="142">
        <v>5.6000000000000001E-2</v>
      </c>
      <c r="H44" s="142">
        <v>5.6000000000000001E-2</v>
      </c>
      <c r="I44" s="142">
        <v>5.6000000000000001E-2</v>
      </c>
      <c r="J44" s="142">
        <v>5.6000000000000001E-2</v>
      </c>
      <c r="K44" s="142">
        <v>5.6000000000000001E-2</v>
      </c>
      <c r="L44" s="142">
        <v>5.6000000000000001E-2</v>
      </c>
      <c r="M44" s="142">
        <v>5.6000000000000001E-2</v>
      </c>
      <c r="N44" s="142">
        <v>5.6000000000000001E-2</v>
      </c>
      <c r="O44" s="142">
        <v>5.6000000000000001E-2</v>
      </c>
      <c r="P44" s="142">
        <v>5.6000000000000001E-2</v>
      </c>
      <c r="Q44" s="142">
        <v>5.6000000000000001E-2</v>
      </c>
      <c r="R44" s="142">
        <v>5.6000000000000001E-2</v>
      </c>
      <c r="S44" s="142">
        <v>5.6000000000000001E-2</v>
      </c>
      <c r="T44" s="25">
        <v>4.8000000000000001E-2</v>
      </c>
      <c r="U44" s="142"/>
      <c r="V44" s="142"/>
      <c r="X44" s="145"/>
    </row>
    <row r="45" spans="1:24" ht="15.9" customHeight="1" x14ac:dyDescent="0.25">
      <c r="A45" s="15">
        <v>6</v>
      </c>
      <c r="B45" s="147" t="s">
        <v>1041</v>
      </c>
      <c r="C45" s="17"/>
      <c r="D45" s="17"/>
      <c r="E45" s="17"/>
      <c r="F45" s="17"/>
      <c r="G45" s="17"/>
      <c r="H45" s="17"/>
      <c r="I45" s="17"/>
      <c r="J45" s="17"/>
      <c r="K45" s="17"/>
      <c r="L45" s="17"/>
      <c r="M45" s="17"/>
      <c r="N45" s="17"/>
      <c r="O45" s="17"/>
      <c r="P45" s="17"/>
      <c r="Q45" s="17"/>
      <c r="R45" s="17"/>
      <c r="S45" s="17"/>
      <c r="T45" s="17"/>
      <c r="U45" s="17"/>
      <c r="V45" s="150"/>
      <c r="X45" s="145"/>
    </row>
    <row r="46" spans="1:24" ht="17.3" customHeight="1" x14ac:dyDescent="0.25">
      <c r="A46" s="21" t="s">
        <v>692</v>
      </c>
      <c r="B46" s="22" t="s">
        <v>717</v>
      </c>
      <c r="C46" s="142"/>
      <c r="D46" s="142"/>
      <c r="E46" s="142"/>
      <c r="F46" s="142"/>
      <c r="G46" s="142"/>
      <c r="H46" s="142">
        <v>6.6699999999999995E-2</v>
      </c>
      <c r="I46" s="142">
        <v>6.6699999999999995E-2</v>
      </c>
      <c r="J46" s="142">
        <v>6.6699999999999995E-2</v>
      </c>
      <c r="K46" s="142">
        <v>6.6699999999999995E-2</v>
      </c>
      <c r="L46" s="142">
        <v>6.6699999999999995E-2</v>
      </c>
      <c r="M46" s="142">
        <v>6.6699999999999995E-2</v>
      </c>
      <c r="N46" s="142">
        <v>6.6699999999999995E-2</v>
      </c>
      <c r="O46" s="142">
        <v>6.6699999999999995E-2</v>
      </c>
      <c r="P46" s="142">
        <v>6.6699999999999995E-2</v>
      </c>
      <c r="Q46" s="142">
        <v>6.6699999999999995E-2</v>
      </c>
      <c r="R46" s="142">
        <v>6.6699999999999995E-2</v>
      </c>
      <c r="S46" s="142">
        <v>6.6699999999999995E-2</v>
      </c>
      <c r="T46" s="25">
        <v>6.6600000000000006E-2</v>
      </c>
      <c r="U46" s="142">
        <v>6.6500000000000004E-2</v>
      </c>
      <c r="V46" s="142">
        <v>6.6500000000000004E-2</v>
      </c>
      <c r="X46" s="145"/>
    </row>
    <row r="47" spans="1:24" ht="17.3" customHeight="1" x14ac:dyDescent="0.25">
      <c r="A47" s="21" t="s">
        <v>716</v>
      </c>
      <c r="B47" s="22" t="s">
        <v>1042</v>
      </c>
      <c r="C47" s="142"/>
      <c r="D47" s="142"/>
      <c r="E47" s="142"/>
      <c r="F47" s="142"/>
      <c r="G47" s="142"/>
      <c r="H47" s="142">
        <v>6.6699999999999995E-2</v>
      </c>
      <c r="I47" s="142">
        <v>6.6699999999999995E-2</v>
      </c>
      <c r="J47" s="142">
        <v>6.6699999999999995E-2</v>
      </c>
      <c r="K47" s="142">
        <v>6.6699999999999995E-2</v>
      </c>
      <c r="L47" s="142">
        <v>6.6699999999999995E-2</v>
      </c>
      <c r="M47" s="142">
        <v>6.6699999999999995E-2</v>
      </c>
      <c r="N47" s="142">
        <v>6.6699999999999995E-2</v>
      </c>
      <c r="O47" s="142">
        <v>6.6699999999999995E-2</v>
      </c>
      <c r="P47" s="142">
        <v>6.6699999999999995E-2</v>
      </c>
      <c r="Q47" s="142">
        <v>6.6699999999999995E-2</v>
      </c>
      <c r="R47" s="142">
        <v>6.6699999999999995E-2</v>
      </c>
      <c r="S47" s="142">
        <v>6.6699999999999995E-2</v>
      </c>
      <c r="T47" s="25">
        <v>6.6600000000000006E-2</v>
      </c>
      <c r="U47" s="142">
        <v>6.6500000000000004E-2</v>
      </c>
      <c r="V47" s="142">
        <v>6.6500000000000004E-2</v>
      </c>
      <c r="X47" s="145"/>
    </row>
    <row r="48" spans="1:24" ht="12.85" x14ac:dyDescent="0.25">
      <c r="A48" s="15">
        <v>7</v>
      </c>
      <c r="B48" s="147" t="s">
        <v>732</v>
      </c>
      <c r="C48" s="17"/>
      <c r="D48" s="17"/>
      <c r="E48" s="17"/>
      <c r="F48" s="17"/>
      <c r="G48" s="17"/>
      <c r="H48" s="17"/>
      <c r="I48" s="17"/>
      <c r="J48" s="17"/>
      <c r="K48" s="17"/>
      <c r="L48" s="17"/>
      <c r="M48" s="17"/>
      <c r="N48" s="17"/>
      <c r="O48" s="17"/>
      <c r="P48" s="17"/>
      <c r="Q48" s="17"/>
      <c r="R48" s="17"/>
      <c r="S48" s="17"/>
      <c r="T48" s="17"/>
      <c r="U48" s="17"/>
      <c r="V48" s="150"/>
      <c r="X48" s="145"/>
    </row>
    <row r="49" spans="1:24" ht="25.7" x14ac:dyDescent="0.25">
      <c r="A49" s="21" t="s">
        <v>733</v>
      </c>
      <c r="B49" s="22" t="s">
        <v>1043</v>
      </c>
      <c r="C49" s="142">
        <v>6.6699999999999995E-2</v>
      </c>
      <c r="D49" s="142">
        <v>6.6699999999999995E-2</v>
      </c>
      <c r="E49" s="142">
        <v>6.6699999999999995E-2</v>
      </c>
      <c r="F49" s="142">
        <v>6.6699999999999995E-2</v>
      </c>
      <c r="G49" s="142">
        <v>6.6699999999999995E-2</v>
      </c>
      <c r="H49" s="142">
        <v>6.6699999999999995E-2</v>
      </c>
      <c r="I49" s="142">
        <v>6.6699999999999995E-2</v>
      </c>
      <c r="J49" s="142">
        <v>6.6699999999999995E-2</v>
      </c>
      <c r="K49" s="142">
        <v>6.6699999999999995E-2</v>
      </c>
      <c r="L49" s="142">
        <v>6.6699999999999995E-2</v>
      </c>
      <c r="M49" s="142">
        <v>6.6699999999999995E-2</v>
      </c>
      <c r="N49" s="142">
        <v>6.6699999999999995E-2</v>
      </c>
      <c r="O49" s="25">
        <v>6.6600000000000006E-2</v>
      </c>
      <c r="P49" s="142">
        <v>6.6500000000000004E-2</v>
      </c>
      <c r="Q49" s="142">
        <v>6.6500000000000004E-2</v>
      </c>
      <c r="R49" s="142"/>
      <c r="S49" s="142"/>
      <c r="T49" s="25"/>
      <c r="U49" s="142"/>
      <c r="V49" s="142"/>
      <c r="X49" s="145"/>
    </row>
    <row r="50" spans="1:24" ht="25.7" x14ac:dyDescent="0.25">
      <c r="A50" s="21" t="s">
        <v>783</v>
      </c>
      <c r="B50" s="22" t="s">
        <v>734</v>
      </c>
      <c r="C50" s="142">
        <v>5.6000000000000001E-2</v>
      </c>
      <c r="D50" s="142">
        <v>5.6000000000000001E-2</v>
      </c>
      <c r="E50" s="142">
        <v>5.6000000000000001E-2</v>
      </c>
      <c r="F50" s="142">
        <v>5.6000000000000001E-2</v>
      </c>
      <c r="G50" s="142">
        <v>5.6000000000000001E-2</v>
      </c>
      <c r="H50" s="142">
        <v>5.6000000000000001E-2</v>
      </c>
      <c r="I50" s="142">
        <v>5.6000000000000001E-2</v>
      </c>
      <c r="J50" s="142">
        <v>5.6000000000000001E-2</v>
      </c>
      <c r="K50" s="142">
        <v>5.6000000000000001E-2</v>
      </c>
      <c r="L50" s="142">
        <v>5.6000000000000001E-2</v>
      </c>
      <c r="M50" s="142">
        <v>5.6000000000000001E-2</v>
      </c>
      <c r="N50" s="142">
        <v>5.6000000000000001E-2</v>
      </c>
      <c r="O50" s="142">
        <v>5.6000000000000001E-2</v>
      </c>
      <c r="P50" s="142">
        <v>5.6000000000000001E-2</v>
      </c>
      <c r="Q50" s="142">
        <v>5.6000000000000001E-2</v>
      </c>
      <c r="R50" s="142">
        <v>5.6000000000000001E-2</v>
      </c>
      <c r="S50" s="142">
        <v>5.6000000000000001E-2</v>
      </c>
      <c r="T50" s="25">
        <v>0.02</v>
      </c>
      <c r="U50" s="142">
        <v>0.02</v>
      </c>
      <c r="V50" s="142">
        <v>8.0000000000000002E-3</v>
      </c>
      <c r="X50" s="145"/>
    </row>
    <row r="51" spans="1:24" ht="25.7" x14ac:dyDescent="0.25">
      <c r="A51" s="21" t="s">
        <v>801</v>
      </c>
      <c r="B51" s="22" t="s">
        <v>784</v>
      </c>
      <c r="C51" s="142">
        <v>5.6000000000000001E-2</v>
      </c>
      <c r="D51" s="142">
        <v>5.6000000000000001E-2</v>
      </c>
      <c r="E51" s="142">
        <v>5.6000000000000001E-2</v>
      </c>
      <c r="F51" s="142">
        <v>5.6000000000000001E-2</v>
      </c>
      <c r="G51" s="142">
        <v>5.6000000000000001E-2</v>
      </c>
      <c r="H51" s="142">
        <v>5.6000000000000001E-2</v>
      </c>
      <c r="I51" s="142">
        <v>5.6000000000000001E-2</v>
      </c>
      <c r="J51" s="142">
        <v>5.6000000000000001E-2</v>
      </c>
      <c r="K51" s="142">
        <v>5.6000000000000001E-2</v>
      </c>
      <c r="L51" s="142">
        <v>5.6000000000000001E-2</v>
      </c>
      <c r="M51" s="142">
        <v>5.6000000000000001E-2</v>
      </c>
      <c r="N51" s="142">
        <v>5.6000000000000001E-2</v>
      </c>
      <c r="O51" s="142">
        <v>5.6000000000000001E-2</v>
      </c>
      <c r="P51" s="142">
        <v>5.6000000000000001E-2</v>
      </c>
      <c r="Q51" s="142">
        <v>5.6000000000000001E-2</v>
      </c>
      <c r="R51" s="142">
        <v>5.6000000000000001E-2</v>
      </c>
      <c r="S51" s="142">
        <v>5.6000000000000001E-2</v>
      </c>
      <c r="T51" s="25">
        <v>0.02</v>
      </c>
      <c r="U51" s="142">
        <v>0.02</v>
      </c>
      <c r="V51" s="142">
        <v>8.0000000000000002E-3</v>
      </c>
      <c r="X51" s="145"/>
    </row>
    <row r="52" spans="1:24" x14ac:dyDescent="0.25">
      <c r="A52" s="21" t="s">
        <v>807</v>
      </c>
      <c r="B52" s="22" t="s">
        <v>1044</v>
      </c>
      <c r="C52" s="142"/>
      <c r="D52" s="142"/>
      <c r="E52" s="142"/>
      <c r="F52" s="142"/>
      <c r="G52" s="142"/>
      <c r="H52" s="142">
        <v>6.6699999999999995E-2</v>
      </c>
      <c r="I52" s="142">
        <v>6.6699999999999995E-2</v>
      </c>
      <c r="J52" s="142">
        <v>6.6699999999999995E-2</v>
      </c>
      <c r="K52" s="142">
        <v>6.6699999999999995E-2</v>
      </c>
      <c r="L52" s="142">
        <v>6.6699999999999995E-2</v>
      </c>
      <c r="M52" s="142">
        <v>6.6699999999999995E-2</v>
      </c>
      <c r="N52" s="142">
        <v>6.6699999999999995E-2</v>
      </c>
      <c r="O52" s="142">
        <v>6.6699999999999995E-2</v>
      </c>
      <c r="P52" s="142">
        <v>6.6699999999999995E-2</v>
      </c>
      <c r="Q52" s="142">
        <v>6.6699999999999995E-2</v>
      </c>
      <c r="R52" s="142">
        <v>6.6699999999999995E-2</v>
      </c>
      <c r="S52" s="142">
        <v>6.6699999999999995E-2</v>
      </c>
      <c r="T52" s="25">
        <v>6.6600000000000006E-2</v>
      </c>
      <c r="U52" s="142">
        <v>6.6500000000000004E-2</v>
      </c>
      <c r="V52" s="142">
        <v>6.6500000000000004E-2</v>
      </c>
      <c r="X52" s="145"/>
    </row>
    <row r="53" spans="1:24" ht="25.7" x14ac:dyDescent="0.25">
      <c r="A53" s="21" t="s">
        <v>819</v>
      </c>
      <c r="B53" s="22" t="s">
        <v>820</v>
      </c>
      <c r="C53" s="142">
        <v>5.6000000000000001E-2</v>
      </c>
      <c r="D53" s="142">
        <v>5.6000000000000001E-2</v>
      </c>
      <c r="E53" s="142">
        <v>5.6000000000000001E-2</v>
      </c>
      <c r="F53" s="142">
        <v>5.6000000000000001E-2</v>
      </c>
      <c r="G53" s="142">
        <v>5.6000000000000001E-2</v>
      </c>
      <c r="H53" s="142">
        <v>5.6000000000000001E-2</v>
      </c>
      <c r="I53" s="142">
        <v>5.6000000000000001E-2</v>
      </c>
      <c r="J53" s="142">
        <v>5.6000000000000001E-2</v>
      </c>
      <c r="K53" s="142">
        <v>5.6000000000000001E-2</v>
      </c>
      <c r="L53" s="142">
        <v>5.6000000000000001E-2</v>
      </c>
      <c r="M53" s="142">
        <v>5.6000000000000001E-2</v>
      </c>
      <c r="N53" s="142">
        <v>5.6000000000000001E-2</v>
      </c>
      <c r="O53" s="142">
        <v>5.6000000000000001E-2</v>
      </c>
      <c r="P53" s="142">
        <v>5.6000000000000001E-2</v>
      </c>
      <c r="Q53" s="142">
        <v>5.6000000000000001E-2</v>
      </c>
      <c r="R53" s="142">
        <v>5.6000000000000001E-2</v>
      </c>
      <c r="S53" s="142">
        <v>5.6000000000000001E-2</v>
      </c>
      <c r="T53" s="25">
        <v>0.02</v>
      </c>
      <c r="U53" s="142">
        <v>0.02</v>
      </c>
      <c r="V53" s="142">
        <v>8.0000000000000002E-3</v>
      </c>
      <c r="X53" s="145"/>
    </row>
    <row r="54" spans="1:24" ht="25.7" x14ac:dyDescent="0.25">
      <c r="A54" s="21" t="s">
        <v>854</v>
      </c>
      <c r="B54" s="22" t="s">
        <v>855</v>
      </c>
      <c r="C54" s="142">
        <v>5.6000000000000001E-2</v>
      </c>
      <c r="D54" s="142">
        <v>5.6000000000000001E-2</v>
      </c>
      <c r="E54" s="142">
        <v>5.6000000000000001E-2</v>
      </c>
      <c r="F54" s="142">
        <v>5.6000000000000001E-2</v>
      </c>
      <c r="G54" s="142">
        <v>5.6000000000000001E-2</v>
      </c>
      <c r="H54" s="142">
        <v>5.6000000000000001E-2</v>
      </c>
      <c r="I54" s="142">
        <v>5.6000000000000001E-2</v>
      </c>
      <c r="J54" s="142">
        <v>5.6000000000000001E-2</v>
      </c>
      <c r="K54" s="142">
        <v>5.6000000000000001E-2</v>
      </c>
      <c r="L54" s="142">
        <v>5.6000000000000001E-2</v>
      </c>
      <c r="M54" s="142">
        <v>5.6000000000000001E-2</v>
      </c>
      <c r="N54" s="142">
        <v>5.6000000000000001E-2</v>
      </c>
      <c r="O54" s="142">
        <v>5.6000000000000001E-2</v>
      </c>
      <c r="P54" s="142">
        <v>5.6000000000000001E-2</v>
      </c>
      <c r="Q54" s="142">
        <v>5.6000000000000001E-2</v>
      </c>
      <c r="R54" s="142">
        <v>5.6000000000000001E-2</v>
      </c>
      <c r="S54" s="142">
        <v>5.6000000000000001E-2</v>
      </c>
      <c r="T54" s="25">
        <v>0.02</v>
      </c>
      <c r="U54" s="142">
        <v>0.02</v>
      </c>
      <c r="V54" s="142">
        <v>8.0000000000000002E-3</v>
      </c>
      <c r="X54" s="145"/>
    </row>
    <row r="55" spans="1:24" ht="15.9" customHeight="1" x14ac:dyDescent="0.25">
      <c r="A55" s="15">
        <v>8</v>
      </c>
      <c r="B55" s="147" t="s">
        <v>1045</v>
      </c>
      <c r="C55" s="17"/>
      <c r="D55" s="17"/>
      <c r="E55" s="17"/>
      <c r="F55" s="17"/>
      <c r="G55" s="17"/>
      <c r="H55" s="17"/>
      <c r="I55" s="17"/>
      <c r="J55" s="17"/>
      <c r="K55" s="17"/>
      <c r="L55" s="17"/>
      <c r="M55" s="17"/>
      <c r="N55" s="17"/>
      <c r="O55" s="17"/>
      <c r="P55" s="17"/>
      <c r="Q55" s="17"/>
      <c r="R55" s="17"/>
      <c r="S55" s="17"/>
      <c r="T55" s="17"/>
      <c r="U55" s="17"/>
      <c r="V55" s="150"/>
      <c r="X55" s="145"/>
    </row>
    <row r="56" spans="1:24" ht="15.9" customHeight="1" x14ac:dyDescent="0.25">
      <c r="A56" s="21" t="s">
        <v>890</v>
      </c>
      <c r="B56" s="22" t="s">
        <v>1046</v>
      </c>
      <c r="C56" s="142"/>
      <c r="D56" s="142"/>
      <c r="E56" s="142"/>
      <c r="F56" s="142"/>
      <c r="G56" s="142"/>
      <c r="H56" s="142"/>
      <c r="I56" s="142"/>
      <c r="J56" s="142"/>
      <c r="K56" s="142"/>
      <c r="L56" s="142"/>
      <c r="M56" s="142">
        <v>0.125</v>
      </c>
      <c r="N56" s="142">
        <v>0.125</v>
      </c>
      <c r="O56" s="142">
        <v>0.125</v>
      </c>
      <c r="P56" s="142">
        <v>0.125</v>
      </c>
      <c r="Q56" s="142"/>
      <c r="R56" s="142"/>
      <c r="S56" s="142">
        <v>0.125</v>
      </c>
      <c r="T56" s="25">
        <v>0.125</v>
      </c>
      <c r="U56" s="142">
        <v>0.125</v>
      </c>
      <c r="V56" s="142">
        <v>0.125</v>
      </c>
      <c r="X56" s="145"/>
    </row>
    <row r="57" spans="1:24" ht="25.7" x14ac:dyDescent="0.25">
      <c r="A57" s="21" t="s">
        <v>892</v>
      </c>
      <c r="B57" s="22" t="s">
        <v>1047</v>
      </c>
      <c r="C57" s="142"/>
      <c r="D57" s="142"/>
      <c r="E57" s="142"/>
      <c r="F57" s="142"/>
      <c r="G57" s="142"/>
      <c r="H57" s="142"/>
      <c r="I57" s="142"/>
      <c r="J57" s="142"/>
      <c r="K57" s="142"/>
      <c r="L57" s="142"/>
      <c r="M57" s="142">
        <v>0.125</v>
      </c>
      <c r="N57" s="142">
        <v>0.125</v>
      </c>
      <c r="O57" s="142">
        <v>0.125</v>
      </c>
      <c r="P57" s="142">
        <v>0.125</v>
      </c>
      <c r="Q57" s="142"/>
      <c r="R57" s="142"/>
      <c r="S57" s="142">
        <v>0.125</v>
      </c>
      <c r="T57" s="25">
        <v>0.125</v>
      </c>
      <c r="U57" s="142">
        <v>0.125</v>
      </c>
      <c r="V57" s="142">
        <v>0.125</v>
      </c>
      <c r="X57" s="145"/>
    </row>
    <row r="58" spans="1:24" ht="15.9" customHeight="1" x14ac:dyDescent="0.25">
      <c r="A58" s="15">
        <v>9</v>
      </c>
      <c r="B58" s="147" t="s">
        <v>889</v>
      </c>
      <c r="C58" s="17"/>
      <c r="D58" s="17"/>
      <c r="E58" s="17"/>
      <c r="F58" s="17"/>
      <c r="G58" s="17"/>
      <c r="H58" s="17"/>
      <c r="I58" s="17"/>
      <c r="J58" s="17"/>
      <c r="K58" s="17"/>
      <c r="L58" s="17"/>
      <c r="M58" s="17"/>
      <c r="N58" s="17"/>
      <c r="O58" s="17"/>
      <c r="P58" s="17"/>
      <c r="Q58" s="17"/>
      <c r="R58" s="17"/>
      <c r="S58" s="17"/>
      <c r="T58" s="17"/>
      <c r="U58" s="17"/>
      <c r="V58" s="150"/>
      <c r="X58" s="145"/>
    </row>
    <row r="59" spans="1:24" ht="15.9" customHeight="1" x14ac:dyDescent="0.25">
      <c r="A59" s="21" t="s">
        <v>905</v>
      </c>
      <c r="B59" s="22" t="s">
        <v>1048</v>
      </c>
      <c r="C59" s="142"/>
      <c r="D59" s="142"/>
      <c r="E59" s="142"/>
      <c r="F59" s="142"/>
      <c r="G59" s="142"/>
      <c r="H59" s="142"/>
      <c r="I59" s="142"/>
      <c r="J59" s="142"/>
      <c r="K59" s="142"/>
      <c r="L59" s="142"/>
      <c r="M59" s="142"/>
      <c r="N59" s="142"/>
      <c r="O59" s="142"/>
      <c r="P59" s="142">
        <v>0.6</v>
      </c>
      <c r="Q59" s="142"/>
      <c r="R59" s="142"/>
      <c r="S59" s="142"/>
      <c r="T59" s="25"/>
      <c r="U59" s="142"/>
      <c r="V59" s="142">
        <v>0.4</v>
      </c>
      <c r="X59" s="145"/>
    </row>
    <row r="60" spans="1:24" ht="15.9" customHeight="1" x14ac:dyDescent="0.25">
      <c r="A60" s="21" t="s">
        <v>914</v>
      </c>
      <c r="B60" s="22" t="s">
        <v>1049</v>
      </c>
      <c r="C60" s="142"/>
      <c r="D60" s="142"/>
      <c r="E60" s="142"/>
      <c r="F60" s="142"/>
      <c r="G60" s="142"/>
      <c r="H60" s="142"/>
      <c r="I60" s="142"/>
      <c r="J60" s="142"/>
      <c r="K60" s="142"/>
      <c r="L60" s="142"/>
      <c r="M60" s="142"/>
      <c r="N60" s="142"/>
      <c r="O60" s="142"/>
      <c r="P60" s="142">
        <v>0.6</v>
      </c>
      <c r="Q60" s="142"/>
      <c r="R60" s="142"/>
      <c r="S60" s="142"/>
      <c r="T60" s="25"/>
      <c r="U60" s="142"/>
      <c r="V60" s="142">
        <v>0.4</v>
      </c>
      <c r="X60" s="145"/>
    </row>
    <row r="61" spans="1:24" ht="15.9" customHeight="1" x14ac:dyDescent="0.25">
      <c r="A61" s="15">
        <v>10</v>
      </c>
      <c r="B61" s="147" t="s">
        <v>1050</v>
      </c>
      <c r="C61" s="17"/>
      <c r="D61" s="17"/>
      <c r="E61" s="17"/>
      <c r="F61" s="17"/>
      <c r="G61" s="17"/>
      <c r="H61" s="17"/>
      <c r="I61" s="17"/>
      <c r="J61" s="17"/>
      <c r="K61" s="17"/>
      <c r="L61" s="17"/>
      <c r="M61" s="17"/>
      <c r="N61" s="17"/>
      <c r="O61" s="17"/>
      <c r="P61" s="17"/>
      <c r="Q61" s="17"/>
      <c r="R61" s="17"/>
      <c r="S61" s="17"/>
      <c r="T61" s="17"/>
      <c r="U61" s="17"/>
      <c r="V61" s="150"/>
      <c r="X61" s="145"/>
    </row>
    <row r="62" spans="1:24" ht="15.9" customHeight="1" x14ac:dyDescent="0.25">
      <c r="A62" s="21" t="s">
        <v>980</v>
      </c>
      <c r="B62" s="22" t="s">
        <v>1051</v>
      </c>
      <c r="C62" s="142"/>
      <c r="D62" s="142"/>
      <c r="E62" s="142"/>
      <c r="F62" s="142"/>
      <c r="G62" s="142"/>
      <c r="H62" s="142"/>
      <c r="I62" s="142">
        <v>0.2</v>
      </c>
      <c r="J62" s="142">
        <v>0.15</v>
      </c>
      <c r="K62" s="142">
        <v>0.15</v>
      </c>
      <c r="L62" s="142">
        <v>0.1</v>
      </c>
      <c r="M62" s="142"/>
      <c r="N62" s="142"/>
      <c r="O62" s="142"/>
      <c r="P62" s="142"/>
      <c r="Q62" s="142">
        <v>0.15</v>
      </c>
      <c r="R62" s="142">
        <v>0.15</v>
      </c>
      <c r="S62" s="142">
        <v>0.1</v>
      </c>
      <c r="T62" s="25"/>
      <c r="U62" s="142"/>
      <c r="V62" s="142"/>
      <c r="X62" s="145"/>
    </row>
    <row r="63" spans="1:24" ht="15.9" customHeight="1" x14ac:dyDescent="0.25">
      <c r="A63" s="15">
        <v>11</v>
      </c>
      <c r="B63" s="147" t="s">
        <v>979</v>
      </c>
      <c r="C63" s="17"/>
      <c r="D63" s="17"/>
      <c r="E63" s="17"/>
      <c r="F63" s="17"/>
      <c r="G63" s="17"/>
      <c r="H63" s="17"/>
      <c r="I63" s="17"/>
      <c r="J63" s="17"/>
      <c r="K63" s="17"/>
      <c r="L63" s="17"/>
      <c r="M63" s="17"/>
      <c r="N63" s="17"/>
      <c r="O63" s="17"/>
      <c r="P63" s="17"/>
      <c r="Q63" s="17"/>
      <c r="R63" s="17"/>
      <c r="S63" s="17"/>
      <c r="T63" s="17"/>
      <c r="U63" s="17"/>
      <c r="V63" s="150"/>
      <c r="X63" s="145"/>
    </row>
    <row r="64" spans="1:24" ht="25.7" x14ac:dyDescent="0.25">
      <c r="A64" s="21" t="s">
        <v>1052</v>
      </c>
      <c r="B64" s="22" t="s">
        <v>981</v>
      </c>
      <c r="C64" s="142"/>
      <c r="D64" s="142"/>
      <c r="E64" s="142"/>
      <c r="F64" s="142"/>
      <c r="G64" s="142"/>
      <c r="H64" s="142"/>
      <c r="I64" s="142"/>
      <c r="J64" s="142"/>
      <c r="K64" s="142"/>
      <c r="L64" s="142"/>
      <c r="M64" s="142"/>
      <c r="N64" s="142"/>
      <c r="O64" s="142"/>
      <c r="P64" s="142"/>
      <c r="Q64" s="142"/>
      <c r="R64" s="142"/>
      <c r="S64" s="142"/>
      <c r="T64" s="25"/>
      <c r="U64" s="142">
        <v>0.5</v>
      </c>
      <c r="V64" s="142">
        <v>0.5</v>
      </c>
      <c r="X64" s="145"/>
    </row>
    <row r="65" spans="1:24" ht="25.7" x14ac:dyDescent="0.25">
      <c r="A65" s="21" t="s">
        <v>1053</v>
      </c>
      <c r="B65" s="22" t="s">
        <v>986</v>
      </c>
      <c r="C65" s="142"/>
      <c r="D65" s="142"/>
      <c r="E65" s="142"/>
      <c r="F65" s="142"/>
      <c r="G65" s="142"/>
      <c r="H65" s="142"/>
      <c r="I65" s="142"/>
      <c r="J65" s="142"/>
      <c r="K65" s="142"/>
      <c r="L65" s="142"/>
      <c r="M65" s="142"/>
      <c r="N65" s="142"/>
      <c r="O65" s="142">
        <v>0.5</v>
      </c>
      <c r="P65" s="142">
        <v>0.5</v>
      </c>
      <c r="Q65" s="142"/>
      <c r="R65" s="142"/>
      <c r="S65" s="142"/>
      <c r="T65" s="25"/>
      <c r="U65" s="142"/>
      <c r="V65" s="142"/>
      <c r="X65" s="145"/>
    </row>
    <row r="66" spans="1:24" ht="15.9" customHeight="1" x14ac:dyDescent="0.25">
      <c r="A66" s="21" t="s">
        <v>1054</v>
      </c>
      <c r="B66" s="22" t="s">
        <v>1055</v>
      </c>
      <c r="C66" s="142"/>
      <c r="D66" s="142"/>
      <c r="E66" s="142"/>
      <c r="F66" s="142"/>
      <c r="G66" s="142"/>
      <c r="H66" s="142"/>
      <c r="I66" s="142"/>
      <c r="J66" s="142"/>
      <c r="K66" s="142"/>
      <c r="L66" s="142"/>
      <c r="M66" s="142"/>
      <c r="N66" s="142"/>
      <c r="O66" s="142"/>
      <c r="P66" s="142">
        <v>0.6</v>
      </c>
      <c r="Q66" s="142"/>
      <c r="R66" s="142"/>
      <c r="S66" s="142"/>
      <c r="T66" s="25"/>
      <c r="U66" s="142"/>
      <c r="V66" s="142">
        <v>0.4</v>
      </c>
      <c r="X66" s="145"/>
    </row>
    <row r="67" spans="1:24" ht="4.45" customHeight="1" x14ac:dyDescent="0.25">
      <c r="A67" s="144"/>
      <c r="B67" s="143"/>
      <c r="C67" s="140"/>
      <c r="D67" s="140"/>
      <c r="E67" s="140"/>
      <c r="F67" s="140"/>
      <c r="G67" s="140"/>
      <c r="H67" s="140"/>
      <c r="I67" s="140"/>
      <c r="J67" s="140"/>
      <c r="K67" s="140"/>
      <c r="L67" s="140"/>
      <c r="M67" s="140"/>
      <c r="N67" s="140"/>
      <c r="O67" s="140"/>
      <c r="P67" s="140"/>
      <c r="Q67" s="140"/>
      <c r="R67" s="140"/>
      <c r="S67" s="140"/>
      <c r="T67" s="140"/>
      <c r="U67" s="140"/>
      <c r="V67" s="140"/>
      <c r="X67" s="145"/>
    </row>
  </sheetData>
  <mergeCells count="32">
    <mergeCell ref="S14:S15"/>
    <mergeCell ref="L14:L15"/>
    <mergeCell ref="M14:M15"/>
    <mergeCell ref="N14:N15"/>
    <mergeCell ref="O14:O15"/>
    <mergeCell ref="P14:P15"/>
    <mergeCell ref="I14:I15"/>
    <mergeCell ref="J14:J15"/>
    <mergeCell ref="K14:K15"/>
    <mergeCell ref="Q14:Q15"/>
    <mergeCell ref="R14:R15"/>
    <mergeCell ref="A4:F4"/>
    <mergeCell ref="E14:E15"/>
    <mergeCell ref="F14:F15"/>
    <mergeCell ref="G14:G15"/>
    <mergeCell ref="H14:H15"/>
    <mergeCell ref="A2:V2"/>
    <mergeCell ref="A3:V3"/>
    <mergeCell ref="A5:V5"/>
    <mergeCell ref="T14:T15"/>
    <mergeCell ref="U14:U15"/>
    <mergeCell ref="V14:V15"/>
    <mergeCell ref="A11:V11"/>
    <mergeCell ref="A12:V12"/>
    <mergeCell ref="A13:V13"/>
    <mergeCell ref="A6:V6"/>
    <mergeCell ref="A7:D7"/>
    <mergeCell ref="A14:A16"/>
    <mergeCell ref="B14:B16"/>
    <mergeCell ref="C14:C15"/>
    <mergeCell ref="A10:D10"/>
    <mergeCell ref="D14:D15"/>
  </mergeCells>
  <phoneticPr fontId="6" type="noConversion"/>
  <conditionalFormatting sqref="C18:V67">
    <cfRule type="cellIs" dxfId="1" priority="2" stopIfTrue="1" operator="notEqual">
      <formula>0</formula>
    </cfRule>
  </conditionalFormatting>
  <pageMargins left="0.7" right="0.7" top="0.75" bottom="0.75" header="0.3" footer="0.3"/>
  <pageSetup paperSize="138"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AT68"/>
  <sheetViews>
    <sheetView view="pageBreakPreview" zoomScale="85" zoomScaleNormal="100" zoomScaleSheetLayoutView="85" workbookViewId="0">
      <pane xSplit="4" ySplit="18" topLeftCell="AE63" activePane="bottomRight" state="frozen"/>
      <selection pane="topRight" activeCell="F5" sqref="F5"/>
      <selection pane="bottomLeft" activeCell="F5" sqref="F5"/>
      <selection pane="bottomRight" activeCell="AL70" sqref="AL70"/>
    </sheetView>
  </sheetViews>
  <sheetFormatPr defaultRowHeight="14.3" x14ac:dyDescent="0.25"/>
  <cols>
    <col min="1" max="1" width="6.140625" style="39" customWidth="1"/>
    <col min="2" max="2" width="47.7109375" style="8" customWidth="1"/>
    <col min="3" max="3" width="18.28515625" style="8" customWidth="1"/>
    <col min="4" max="4" width="10.7109375" style="8" customWidth="1"/>
    <col min="5" max="5" width="12.7109375" style="41" customWidth="1"/>
    <col min="6" max="6" width="15.7109375" style="8" customWidth="1"/>
    <col min="7" max="7" width="12.7109375" style="41" customWidth="1"/>
    <col min="8" max="8" width="15.7109375" style="8" customWidth="1"/>
    <col min="9" max="9" width="12.7109375" style="8" customWidth="1"/>
    <col min="10" max="22" width="15.7109375" style="8" customWidth="1"/>
    <col min="23" max="23" width="12.7109375" style="41" customWidth="1"/>
    <col min="24" max="24" width="15.7109375" style="8" customWidth="1"/>
    <col min="25" max="25" width="12.7109375" style="8" customWidth="1"/>
    <col min="26" max="40" width="15.7109375" style="8" customWidth="1"/>
    <col min="41" max="41" width="12.7109375" style="8" customWidth="1"/>
    <col min="42" max="42" width="15.7109375" style="8" customWidth="1"/>
    <col min="43" max="43" width="12.7109375" style="8" customWidth="1"/>
    <col min="44" max="44" width="15.7109375" style="8" customWidth="1"/>
    <col min="45" max="45" width="3.5703125" style="8" customWidth="1"/>
    <col min="46" max="46" width="20.85546875" style="8" customWidth="1"/>
    <col min="47" max="47" width="15.5703125" style="8" customWidth="1"/>
    <col min="48" max="280" width="9.140625" style="8"/>
    <col min="281" max="281" width="6.140625" style="8" customWidth="1"/>
    <col min="282" max="282" width="37.140625" style="8" customWidth="1"/>
    <col min="283" max="283" width="15.7109375" style="8" customWidth="1"/>
    <col min="284" max="284" width="10.7109375" style="8" customWidth="1"/>
    <col min="285" max="285" width="12.7109375" style="8" customWidth="1"/>
    <col min="286" max="286" width="15.7109375" style="8" customWidth="1"/>
    <col min="287" max="287" width="12.7109375" style="8" customWidth="1"/>
    <col min="288" max="288" width="15.7109375" style="8" customWidth="1"/>
    <col min="289" max="289" width="12.7109375" style="8" customWidth="1"/>
    <col min="290" max="296" width="15.7109375" style="8" customWidth="1"/>
    <col min="297" max="297" width="12.7109375" style="8" customWidth="1"/>
    <col min="298" max="298" width="15.7109375" style="8" customWidth="1"/>
    <col min="299" max="299" width="12.7109375" style="8" customWidth="1"/>
    <col min="300" max="300" width="15.7109375" style="8" customWidth="1"/>
    <col min="301" max="301" width="3.5703125" style="8" customWidth="1"/>
    <col min="302" max="302" width="15" style="8" customWidth="1"/>
    <col min="303" max="303" width="15.5703125" style="8" customWidth="1"/>
    <col min="304" max="536" width="9.140625" style="8"/>
    <col min="537" max="537" width="6.140625" style="8" customWidth="1"/>
    <col min="538" max="538" width="37.140625" style="8" customWidth="1"/>
    <col min="539" max="539" width="15.7109375" style="8" customWidth="1"/>
    <col min="540" max="540" width="10.7109375" style="8" customWidth="1"/>
    <col min="541" max="541" width="12.7109375" style="8" customWidth="1"/>
    <col min="542" max="542" width="15.7109375" style="8" customWidth="1"/>
    <col min="543" max="543" width="12.7109375" style="8" customWidth="1"/>
    <col min="544" max="544" width="15.7109375" style="8" customWidth="1"/>
    <col min="545" max="545" width="12.7109375" style="8" customWidth="1"/>
    <col min="546" max="552" width="15.7109375" style="8" customWidth="1"/>
    <col min="553" max="553" width="12.7109375" style="8" customWidth="1"/>
    <col min="554" max="554" width="15.7109375" style="8" customWidth="1"/>
    <col min="555" max="555" width="12.7109375" style="8" customWidth="1"/>
    <col min="556" max="556" width="15.7109375" style="8" customWidth="1"/>
    <col min="557" max="557" width="3.5703125" style="8" customWidth="1"/>
    <col min="558" max="558" width="15" style="8" customWidth="1"/>
    <col min="559" max="559" width="15.5703125" style="8" customWidth="1"/>
    <col min="560" max="792" width="9.140625" style="8"/>
    <col min="793" max="793" width="6.140625" style="8" customWidth="1"/>
    <col min="794" max="794" width="37.140625" style="8" customWidth="1"/>
    <col min="795" max="795" width="15.7109375" style="8" customWidth="1"/>
    <col min="796" max="796" width="10.7109375" style="8" customWidth="1"/>
    <col min="797" max="797" width="12.7109375" style="8" customWidth="1"/>
    <col min="798" max="798" width="15.7109375" style="8" customWidth="1"/>
    <col min="799" max="799" width="12.7109375" style="8" customWidth="1"/>
    <col min="800" max="800" width="15.7109375" style="8" customWidth="1"/>
    <col min="801" max="801" width="12.7109375" style="8" customWidth="1"/>
    <col min="802" max="808" width="15.7109375" style="8" customWidth="1"/>
    <col min="809" max="809" width="12.7109375" style="8" customWidth="1"/>
    <col min="810" max="810" width="15.7109375" style="8" customWidth="1"/>
    <col min="811" max="811" width="12.7109375" style="8" customWidth="1"/>
    <col min="812" max="812" width="15.7109375" style="8" customWidth="1"/>
    <col min="813" max="813" width="3.5703125" style="8" customWidth="1"/>
    <col min="814" max="814" width="15" style="8" customWidth="1"/>
    <col min="815" max="815" width="15.5703125" style="8" customWidth="1"/>
    <col min="816" max="1048" width="9.140625" style="8"/>
    <col min="1049" max="1049" width="6.140625" style="8" customWidth="1"/>
    <col min="1050" max="1050" width="37.140625" style="8" customWidth="1"/>
    <col min="1051" max="1051" width="15.7109375" style="8" customWidth="1"/>
    <col min="1052" max="1052" width="10.7109375" style="8" customWidth="1"/>
    <col min="1053" max="1053" width="12.7109375" style="8" customWidth="1"/>
    <col min="1054" max="1054" width="15.7109375" style="8" customWidth="1"/>
    <col min="1055" max="1055" width="12.7109375" style="8" customWidth="1"/>
    <col min="1056" max="1056" width="15.7109375" style="8" customWidth="1"/>
    <col min="1057" max="1057" width="12.7109375" style="8" customWidth="1"/>
    <col min="1058" max="1064" width="15.7109375" style="8" customWidth="1"/>
    <col min="1065" max="1065" width="12.7109375" style="8" customWidth="1"/>
    <col min="1066" max="1066" width="15.7109375" style="8" customWidth="1"/>
    <col min="1067" max="1067" width="12.7109375" style="8" customWidth="1"/>
    <col min="1068" max="1068" width="15.7109375" style="8" customWidth="1"/>
    <col min="1069" max="1069" width="3.5703125" style="8" customWidth="1"/>
    <col min="1070" max="1070" width="15" style="8" customWidth="1"/>
    <col min="1071" max="1071" width="15.5703125" style="8" customWidth="1"/>
    <col min="1072" max="1304" width="9.140625" style="8"/>
    <col min="1305" max="1305" width="6.140625" style="8" customWidth="1"/>
    <col min="1306" max="1306" width="37.140625" style="8" customWidth="1"/>
    <col min="1307" max="1307" width="15.7109375" style="8" customWidth="1"/>
    <col min="1308" max="1308" width="10.7109375" style="8" customWidth="1"/>
    <col min="1309" max="1309" width="12.7109375" style="8" customWidth="1"/>
    <col min="1310" max="1310" width="15.7109375" style="8" customWidth="1"/>
    <col min="1311" max="1311" width="12.7109375" style="8" customWidth="1"/>
    <col min="1312" max="1312" width="15.7109375" style="8" customWidth="1"/>
    <col min="1313" max="1313" width="12.7109375" style="8" customWidth="1"/>
    <col min="1314" max="1320" width="15.7109375" style="8" customWidth="1"/>
    <col min="1321" max="1321" width="12.7109375" style="8" customWidth="1"/>
    <col min="1322" max="1322" width="15.7109375" style="8" customWidth="1"/>
    <col min="1323" max="1323" width="12.7109375" style="8" customWidth="1"/>
    <col min="1324" max="1324" width="15.7109375" style="8" customWidth="1"/>
    <col min="1325" max="1325" width="3.5703125" style="8" customWidth="1"/>
    <col min="1326" max="1326" width="15" style="8" customWidth="1"/>
    <col min="1327" max="1327" width="15.5703125" style="8" customWidth="1"/>
    <col min="1328" max="1560" width="9.140625" style="8"/>
    <col min="1561" max="1561" width="6.140625" style="8" customWidth="1"/>
    <col min="1562" max="1562" width="37.140625" style="8" customWidth="1"/>
    <col min="1563" max="1563" width="15.7109375" style="8" customWidth="1"/>
    <col min="1564" max="1564" width="10.7109375" style="8" customWidth="1"/>
    <col min="1565" max="1565" width="12.7109375" style="8" customWidth="1"/>
    <col min="1566" max="1566" width="15.7109375" style="8" customWidth="1"/>
    <col min="1567" max="1567" width="12.7109375" style="8" customWidth="1"/>
    <col min="1568" max="1568" width="15.7109375" style="8" customWidth="1"/>
    <col min="1569" max="1569" width="12.7109375" style="8" customWidth="1"/>
    <col min="1570" max="1576" width="15.7109375" style="8" customWidth="1"/>
    <col min="1577" max="1577" width="12.7109375" style="8" customWidth="1"/>
    <col min="1578" max="1578" width="15.7109375" style="8" customWidth="1"/>
    <col min="1579" max="1579" width="12.7109375" style="8" customWidth="1"/>
    <col min="1580" max="1580" width="15.7109375" style="8" customWidth="1"/>
    <col min="1581" max="1581" width="3.5703125" style="8" customWidth="1"/>
    <col min="1582" max="1582" width="15" style="8" customWidth="1"/>
    <col min="1583" max="1583" width="15.5703125" style="8" customWidth="1"/>
    <col min="1584" max="1816" width="9.140625" style="8"/>
    <col min="1817" max="1817" width="6.140625" style="8" customWidth="1"/>
    <col min="1818" max="1818" width="37.140625" style="8" customWidth="1"/>
    <col min="1819" max="1819" width="15.7109375" style="8" customWidth="1"/>
    <col min="1820" max="1820" width="10.7109375" style="8" customWidth="1"/>
    <col min="1821" max="1821" width="12.7109375" style="8" customWidth="1"/>
    <col min="1822" max="1822" width="15.7109375" style="8" customWidth="1"/>
    <col min="1823" max="1823" width="12.7109375" style="8" customWidth="1"/>
    <col min="1824" max="1824" width="15.7109375" style="8" customWidth="1"/>
    <col min="1825" max="1825" width="12.7109375" style="8" customWidth="1"/>
    <col min="1826" max="1832" width="15.7109375" style="8" customWidth="1"/>
    <col min="1833" max="1833" width="12.7109375" style="8" customWidth="1"/>
    <col min="1834" max="1834" width="15.7109375" style="8" customWidth="1"/>
    <col min="1835" max="1835" width="12.7109375" style="8" customWidth="1"/>
    <col min="1836" max="1836" width="15.7109375" style="8" customWidth="1"/>
    <col min="1837" max="1837" width="3.5703125" style="8" customWidth="1"/>
    <col min="1838" max="1838" width="15" style="8" customWidth="1"/>
    <col min="1839" max="1839" width="15.5703125" style="8" customWidth="1"/>
    <col min="1840" max="2072" width="9.140625" style="8"/>
    <col min="2073" max="2073" width="6.140625" style="8" customWidth="1"/>
    <col min="2074" max="2074" width="37.140625" style="8" customWidth="1"/>
    <col min="2075" max="2075" width="15.7109375" style="8" customWidth="1"/>
    <col min="2076" max="2076" width="10.7109375" style="8" customWidth="1"/>
    <col min="2077" max="2077" width="12.7109375" style="8" customWidth="1"/>
    <col min="2078" max="2078" width="15.7109375" style="8" customWidth="1"/>
    <col min="2079" max="2079" width="12.7109375" style="8" customWidth="1"/>
    <col min="2080" max="2080" width="15.7109375" style="8" customWidth="1"/>
    <col min="2081" max="2081" width="12.7109375" style="8" customWidth="1"/>
    <col min="2082" max="2088" width="15.7109375" style="8" customWidth="1"/>
    <col min="2089" max="2089" width="12.7109375" style="8" customWidth="1"/>
    <col min="2090" max="2090" width="15.7109375" style="8" customWidth="1"/>
    <col min="2091" max="2091" width="12.7109375" style="8" customWidth="1"/>
    <col min="2092" max="2092" width="15.7109375" style="8" customWidth="1"/>
    <col min="2093" max="2093" width="3.5703125" style="8" customWidth="1"/>
    <col min="2094" max="2094" width="15" style="8" customWidth="1"/>
    <col min="2095" max="2095" width="15.5703125" style="8" customWidth="1"/>
    <col min="2096" max="2328" width="9.140625" style="8"/>
    <col min="2329" max="2329" width="6.140625" style="8" customWidth="1"/>
    <col min="2330" max="2330" width="37.140625" style="8" customWidth="1"/>
    <col min="2331" max="2331" width="15.7109375" style="8" customWidth="1"/>
    <col min="2332" max="2332" width="10.7109375" style="8" customWidth="1"/>
    <col min="2333" max="2333" width="12.7109375" style="8" customWidth="1"/>
    <col min="2334" max="2334" width="15.7109375" style="8" customWidth="1"/>
    <col min="2335" max="2335" width="12.7109375" style="8" customWidth="1"/>
    <col min="2336" max="2336" width="15.7109375" style="8" customWidth="1"/>
    <col min="2337" max="2337" width="12.7109375" style="8" customWidth="1"/>
    <col min="2338" max="2344" width="15.7109375" style="8" customWidth="1"/>
    <col min="2345" max="2345" width="12.7109375" style="8" customWidth="1"/>
    <col min="2346" max="2346" width="15.7109375" style="8" customWidth="1"/>
    <col min="2347" max="2347" width="12.7109375" style="8" customWidth="1"/>
    <col min="2348" max="2348" width="15.7109375" style="8" customWidth="1"/>
    <col min="2349" max="2349" width="3.5703125" style="8" customWidth="1"/>
    <col min="2350" max="2350" width="15" style="8" customWidth="1"/>
    <col min="2351" max="2351" width="15.5703125" style="8" customWidth="1"/>
    <col min="2352" max="2584" width="9.140625" style="8"/>
    <col min="2585" max="2585" width="6.140625" style="8" customWidth="1"/>
    <col min="2586" max="2586" width="37.140625" style="8" customWidth="1"/>
    <col min="2587" max="2587" width="15.7109375" style="8" customWidth="1"/>
    <col min="2588" max="2588" width="10.7109375" style="8" customWidth="1"/>
    <col min="2589" max="2589" width="12.7109375" style="8" customWidth="1"/>
    <col min="2590" max="2590" width="15.7109375" style="8" customWidth="1"/>
    <col min="2591" max="2591" width="12.7109375" style="8" customWidth="1"/>
    <col min="2592" max="2592" width="15.7109375" style="8" customWidth="1"/>
    <col min="2593" max="2593" width="12.7109375" style="8" customWidth="1"/>
    <col min="2594" max="2600" width="15.7109375" style="8" customWidth="1"/>
    <col min="2601" max="2601" width="12.7109375" style="8" customWidth="1"/>
    <col min="2602" max="2602" width="15.7109375" style="8" customWidth="1"/>
    <col min="2603" max="2603" width="12.7109375" style="8" customWidth="1"/>
    <col min="2604" max="2604" width="15.7109375" style="8" customWidth="1"/>
    <col min="2605" max="2605" width="3.5703125" style="8" customWidth="1"/>
    <col min="2606" max="2606" width="15" style="8" customWidth="1"/>
    <col min="2607" max="2607" width="15.5703125" style="8" customWidth="1"/>
    <col min="2608" max="2840" width="9.140625" style="8"/>
    <col min="2841" max="2841" width="6.140625" style="8" customWidth="1"/>
    <col min="2842" max="2842" width="37.140625" style="8" customWidth="1"/>
    <col min="2843" max="2843" width="15.7109375" style="8" customWidth="1"/>
    <col min="2844" max="2844" width="10.7109375" style="8" customWidth="1"/>
    <col min="2845" max="2845" width="12.7109375" style="8" customWidth="1"/>
    <col min="2846" max="2846" width="15.7109375" style="8" customWidth="1"/>
    <col min="2847" max="2847" width="12.7109375" style="8" customWidth="1"/>
    <col min="2848" max="2848" width="15.7109375" style="8" customWidth="1"/>
    <col min="2849" max="2849" width="12.7109375" style="8" customWidth="1"/>
    <col min="2850" max="2856" width="15.7109375" style="8" customWidth="1"/>
    <col min="2857" max="2857" width="12.7109375" style="8" customWidth="1"/>
    <col min="2858" max="2858" width="15.7109375" style="8" customWidth="1"/>
    <col min="2859" max="2859" width="12.7109375" style="8" customWidth="1"/>
    <col min="2860" max="2860" width="15.7109375" style="8" customWidth="1"/>
    <col min="2861" max="2861" width="3.5703125" style="8" customWidth="1"/>
    <col min="2862" max="2862" width="15" style="8" customWidth="1"/>
    <col min="2863" max="2863" width="15.5703125" style="8" customWidth="1"/>
    <col min="2864" max="3096" width="9.140625" style="8"/>
    <col min="3097" max="3097" width="6.140625" style="8" customWidth="1"/>
    <col min="3098" max="3098" width="37.140625" style="8" customWidth="1"/>
    <col min="3099" max="3099" width="15.7109375" style="8" customWidth="1"/>
    <col min="3100" max="3100" width="10.7109375" style="8" customWidth="1"/>
    <col min="3101" max="3101" width="12.7109375" style="8" customWidth="1"/>
    <col min="3102" max="3102" width="15.7109375" style="8" customWidth="1"/>
    <col min="3103" max="3103" width="12.7109375" style="8" customWidth="1"/>
    <col min="3104" max="3104" width="15.7109375" style="8" customWidth="1"/>
    <col min="3105" max="3105" width="12.7109375" style="8" customWidth="1"/>
    <col min="3106" max="3112" width="15.7109375" style="8" customWidth="1"/>
    <col min="3113" max="3113" width="12.7109375" style="8" customWidth="1"/>
    <col min="3114" max="3114" width="15.7109375" style="8" customWidth="1"/>
    <col min="3115" max="3115" width="12.7109375" style="8" customWidth="1"/>
    <col min="3116" max="3116" width="15.7109375" style="8" customWidth="1"/>
    <col min="3117" max="3117" width="3.5703125" style="8" customWidth="1"/>
    <col min="3118" max="3118" width="15" style="8" customWidth="1"/>
    <col min="3119" max="3119" width="15.5703125" style="8" customWidth="1"/>
    <col min="3120" max="3352" width="9.140625" style="8"/>
    <col min="3353" max="3353" width="6.140625" style="8" customWidth="1"/>
    <col min="3354" max="3354" width="37.140625" style="8" customWidth="1"/>
    <col min="3355" max="3355" width="15.7109375" style="8" customWidth="1"/>
    <col min="3356" max="3356" width="10.7109375" style="8" customWidth="1"/>
    <col min="3357" max="3357" width="12.7109375" style="8" customWidth="1"/>
    <col min="3358" max="3358" width="15.7109375" style="8" customWidth="1"/>
    <col min="3359" max="3359" width="12.7109375" style="8" customWidth="1"/>
    <col min="3360" max="3360" width="15.7109375" style="8" customWidth="1"/>
    <col min="3361" max="3361" width="12.7109375" style="8" customWidth="1"/>
    <col min="3362" max="3368" width="15.7109375" style="8" customWidth="1"/>
    <col min="3369" max="3369" width="12.7109375" style="8" customWidth="1"/>
    <col min="3370" max="3370" width="15.7109375" style="8" customWidth="1"/>
    <col min="3371" max="3371" width="12.7109375" style="8" customWidth="1"/>
    <col min="3372" max="3372" width="15.7109375" style="8" customWidth="1"/>
    <col min="3373" max="3373" width="3.5703125" style="8" customWidth="1"/>
    <col min="3374" max="3374" width="15" style="8" customWidth="1"/>
    <col min="3375" max="3375" width="15.5703125" style="8" customWidth="1"/>
    <col min="3376" max="3608" width="9.140625" style="8"/>
    <col min="3609" max="3609" width="6.140625" style="8" customWidth="1"/>
    <col min="3610" max="3610" width="37.140625" style="8" customWidth="1"/>
    <col min="3611" max="3611" width="15.7109375" style="8" customWidth="1"/>
    <col min="3612" max="3612" width="10.7109375" style="8" customWidth="1"/>
    <col min="3613" max="3613" width="12.7109375" style="8" customWidth="1"/>
    <col min="3614" max="3614" width="15.7109375" style="8" customWidth="1"/>
    <col min="3615" max="3615" width="12.7109375" style="8" customWidth="1"/>
    <col min="3616" max="3616" width="15.7109375" style="8" customWidth="1"/>
    <col min="3617" max="3617" width="12.7109375" style="8" customWidth="1"/>
    <col min="3618" max="3624" width="15.7109375" style="8" customWidth="1"/>
    <col min="3625" max="3625" width="12.7109375" style="8" customWidth="1"/>
    <col min="3626" max="3626" width="15.7109375" style="8" customWidth="1"/>
    <col min="3627" max="3627" width="12.7109375" style="8" customWidth="1"/>
    <col min="3628" max="3628" width="15.7109375" style="8" customWidth="1"/>
    <col min="3629" max="3629" width="3.5703125" style="8" customWidth="1"/>
    <col min="3630" max="3630" width="15" style="8" customWidth="1"/>
    <col min="3631" max="3631" width="15.5703125" style="8" customWidth="1"/>
    <col min="3632" max="3864" width="9.140625" style="8"/>
    <col min="3865" max="3865" width="6.140625" style="8" customWidth="1"/>
    <col min="3866" max="3866" width="37.140625" style="8" customWidth="1"/>
    <col min="3867" max="3867" width="15.7109375" style="8" customWidth="1"/>
    <col min="3868" max="3868" width="10.7109375" style="8" customWidth="1"/>
    <col min="3869" max="3869" width="12.7109375" style="8" customWidth="1"/>
    <col min="3870" max="3870" width="15.7109375" style="8" customWidth="1"/>
    <col min="3871" max="3871" width="12.7109375" style="8" customWidth="1"/>
    <col min="3872" max="3872" width="15.7109375" style="8" customWidth="1"/>
    <col min="3873" max="3873" width="12.7109375" style="8" customWidth="1"/>
    <col min="3874" max="3880" width="15.7109375" style="8" customWidth="1"/>
    <col min="3881" max="3881" width="12.7109375" style="8" customWidth="1"/>
    <col min="3882" max="3882" width="15.7109375" style="8" customWidth="1"/>
    <col min="3883" max="3883" width="12.7109375" style="8" customWidth="1"/>
    <col min="3884" max="3884" width="15.7109375" style="8" customWidth="1"/>
    <col min="3885" max="3885" width="3.5703125" style="8" customWidth="1"/>
    <col min="3886" max="3886" width="15" style="8" customWidth="1"/>
    <col min="3887" max="3887" width="15.5703125" style="8" customWidth="1"/>
    <col min="3888" max="4120" width="9.140625" style="8"/>
    <col min="4121" max="4121" width="6.140625" style="8" customWidth="1"/>
    <col min="4122" max="4122" width="37.140625" style="8" customWidth="1"/>
    <col min="4123" max="4123" width="15.7109375" style="8" customWidth="1"/>
    <col min="4124" max="4124" width="10.7109375" style="8" customWidth="1"/>
    <col min="4125" max="4125" width="12.7109375" style="8" customWidth="1"/>
    <col min="4126" max="4126" width="15.7109375" style="8" customWidth="1"/>
    <col min="4127" max="4127" width="12.7109375" style="8" customWidth="1"/>
    <col min="4128" max="4128" width="15.7109375" style="8" customWidth="1"/>
    <col min="4129" max="4129" width="12.7109375" style="8" customWidth="1"/>
    <col min="4130" max="4136" width="15.7109375" style="8" customWidth="1"/>
    <col min="4137" max="4137" width="12.7109375" style="8" customWidth="1"/>
    <col min="4138" max="4138" width="15.7109375" style="8" customWidth="1"/>
    <col min="4139" max="4139" width="12.7109375" style="8" customWidth="1"/>
    <col min="4140" max="4140" width="15.7109375" style="8" customWidth="1"/>
    <col min="4141" max="4141" width="3.5703125" style="8" customWidth="1"/>
    <col min="4142" max="4142" width="15" style="8" customWidth="1"/>
    <col min="4143" max="4143" width="15.5703125" style="8" customWidth="1"/>
    <col min="4144" max="4376" width="9.140625" style="8"/>
    <col min="4377" max="4377" width="6.140625" style="8" customWidth="1"/>
    <col min="4378" max="4378" width="37.140625" style="8" customWidth="1"/>
    <col min="4379" max="4379" width="15.7109375" style="8" customWidth="1"/>
    <col min="4380" max="4380" width="10.7109375" style="8" customWidth="1"/>
    <col min="4381" max="4381" width="12.7109375" style="8" customWidth="1"/>
    <col min="4382" max="4382" width="15.7109375" style="8" customWidth="1"/>
    <col min="4383" max="4383" width="12.7109375" style="8" customWidth="1"/>
    <col min="4384" max="4384" width="15.7109375" style="8" customWidth="1"/>
    <col min="4385" max="4385" width="12.7109375" style="8" customWidth="1"/>
    <col min="4386" max="4392" width="15.7109375" style="8" customWidth="1"/>
    <col min="4393" max="4393" width="12.7109375" style="8" customWidth="1"/>
    <col min="4394" max="4394" width="15.7109375" style="8" customWidth="1"/>
    <col min="4395" max="4395" width="12.7109375" style="8" customWidth="1"/>
    <col min="4396" max="4396" width="15.7109375" style="8" customWidth="1"/>
    <col min="4397" max="4397" width="3.5703125" style="8" customWidth="1"/>
    <col min="4398" max="4398" width="15" style="8" customWidth="1"/>
    <col min="4399" max="4399" width="15.5703125" style="8" customWidth="1"/>
    <col min="4400" max="4632" width="9.140625" style="8"/>
    <col min="4633" max="4633" width="6.140625" style="8" customWidth="1"/>
    <col min="4634" max="4634" width="37.140625" style="8" customWidth="1"/>
    <col min="4635" max="4635" width="15.7109375" style="8" customWidth="1"/>
    <col min="4636" max="4636" width="10.7109375" style="8" customWidth="1"/>
    <col min="4637" max="4637" width="12.7109375" style="8" customWidth="1"/>
    <col min="4638" max="4638" width="15.7109375" style="8" customWidth="1"/>
    <col min="4639" max="4639" width="12.7109375" style="8" customWidth="1"/>
    <col min="4640" max="4640" width="15.7109375" style="8" customWidth="1"/>
    <col min="4641" max="4641" width="12.7109375" style="8" customWidth="1"/>
    <col min="4642" max="4648" width="15.7109375" style="8" customWidth="1"/>
    <col min="4649" max="4649" width="12.7109375" style="8" customWidth="1"/>
    <col min="4650" max="4650" width="15.7109375" style="8" customWidth="1"/>
    <col min="4651" max="4651" width="12.7109375" style="8" customWidth="1"/>
    <col min="4652" max="4652" width="15.7109375" style="8" customWidth="1"/>
    <col min="4653" max="4653" width="3.5703125" style="8" customWidth="1"/>
    <col min="4654" max="4654" width="15" style="8" customWidth="1"/>
    <col min="4655" max="4655" width="15.5703125" style="8" customWidth="1"/>
    <col min="4656" max="4888" width="9.140625" style="8"/>
    <col min="4889" max="4889" width="6.140625" style="8" customWidth="1"/>
    <col min="4890" max="4890" width="37.140625" style="8" customWidth="1"/>
    <col min="4891" max="4891" width="15.7109375" style="8" customWidth="1"/>
    <col min="4892" max="4892" width="10.7109375" style="8" customWidth="1"/>
    <col min="4893" max="4893" width="12.7109375" style="8" customWidth="1"/>
    <col min="4894" max="4894" width="15.7109375" style="8" customWidth="1"/>
    <col min="4895" max="4895" width="12.7109375" style="8" customWidth="1"/>
    <col min="4896" max="4896" width="15.7109375" style="8" customWidth="1"/>
    <col min="4897" max="4897" width="12.7109375" style="8" customWidth="1"/>
    <col min="4898" max="4904" width="15.7109375" style="8" customWidth="1"/>
    <col min="4905" max="4905" width="12.7109375" style="8" customWidth="1"/>
    <col min="4906" max="4906" width="15.7109375" style="8" customWidth="1"/>
    <col min="4907" max="4907" width="12.7109375" style="8" customWidth="1"/>
    <col min="4908" max="4908" width="15.7109375" style="8" customWidth="1"/>
    <col min="4909" max="4909" width="3.5703125" style="8" customWidth="1"/>
    <col min="4910" max="4910" width="15" style="8" customWidth="1"/>
    <col min="4911" max="4911" width="15.5703125" style="8" customWidth="1"/>
    <col min="4912" max="5144" width="9.140625" style="8"/>
    <col min="5145" max="5145" width="6.140625" style="8" customWidth="1"/>
    <col min="5146" max="5146" width="37.140625" style="8" customWidth="1"/>
    <col min="5147" max="5147" width="15.7109375" style="8" customWidth="1"/>
    <col min="5148" max="5148" width="10.7109375" style="8" customWidth="1"/>
    <col min="5149" max="5149" width="12.7109375" style="8" customWidth="1"/>
    <col min="5150" max="5150" width="15.7109375" style="8" customWidth="1"/>
    <col min="5151" max="5151" width="12.7109375" style="8" customWidth="1"/>
    <col min="5152" max="5152" width="15.7109375" style="8" customWidth="1"/>
    <col min="5153" max="5153" width="12.7109375" style="8" customWidth="1"/>
    <col min="5154" max="5160" width="15.7109375" style="8" customWidth="1"/>
    <col min="5161" max="5161" width="12.7109375" style="8" customWidth="1"/>
    <col min="5162" max="5162" width="15.7109375" style="8" customWidth="1"/>
    <col min="5163" max="5163" width="12.7109375" style="8" customWidth="1"/>
    <col min="5164" max="5164" width="15.7109375" style="8" customWidth="1"/>
    <col min="5165" max="5165" width="3.5703125" style="8" customWidth="1"/>
    <col min="5166" max="5166" width="15" style="8" customWidth="1"/>
    <col min="5167" max="5167" width="15.5703125" style="8" customWidth="1"/>
    <col min="5168" max="5400" width="9.140625" style="8"/>
    <col min="5401" max="5401" width="6.140625" style="8" customWidth="1"/>
    <col min="5402" max="5402" width="37.140625" style="8" customWidth="1"/>
    <col min="5403" max="5403" width="15.7109375" style="8" customWidth="1"/>
    <col min="5404" max="5404" width="10.7109375" style="8" customWidth="1"/>
    <col min="5405" max="5405" width="12.7109375" style="8" customWidth="1"/>
    <col min="5406" max="5406" width="15.7109375" style="8" customWidth="1"/>
    <col min="5407" max="5407" width="12.7109375" style="8" customWidth="1"/>
    <col min="5408" max="5408" width="15.7109375" style="8" customWidth="1"/>
    <col min="5409" max="5409" width="12.7109375" style="8" customWidth="1"/>
    <col min="5410" max="5416" width="15.7109375" style="8" customWidth="1"/>
    <col min="5417" max="5417" width="12.7109375" style="8" customWidth="1"/>
    <col min="5418" max="5418" width="15.7109375" style="8" customWidth="1"/>
    <col min="5419" max="5419" width="12.7109375" style="8" customWidth="1"/>
    <col min="5420" max="5420" width="15.7109375" style="8" customWidth="1"/>
    <col min="5421" max="5421" width="3.5703125" style="8" customWidth="1"/>
    <col min="5422" max="5422" width="15" style="8" customWidth="1"/>
    <col min="5423" max="5423" width="15.5703125" style="8" customWidth="1"/>
    <col min="5424" max="5656" width="9.140625" style="8"/>
    <col min="5657" max="5657" width="6.140625" style="8" customWidth="1"/>
    <col min="5658" max="5658" width="37.140625" style="8" customWidth="1"/>
    <col min="5659" max="5659" width="15.7109375" style="8" customWidth="1"/>
    <col min="5660" max="5660" width="10.7109375" style="8" customWidth="1"/>
    <col min="5661" max="5661" width="12.7109375" style="8" customWidth="1"/>
    <col min="5662" max="5662" width="15.7109375" style="8" customWidth="1"/>
    <col min="5663" max="5663" width="12.7109375" style="8" customWidth="1"/>
    <col min="5664" max="5664" width="15.7109375" style="8" customWidth="1"/>
    <col min="5665" max="5665" width="12.7109375" style="8" customWidth="1"/>
    <col min="5666" max="5672" width="15.7109375" style="8" customWidth="1"/>
    <col min="5673" max="5673" width="12.7109375" style="8" customWidth="1"/>
    <col min="5674" max="5674" width="15.7109375" style="8" customWidth="1"/>
    <col min="5675" max="5675" width="12.7109375" style="8" customWidth="1"/>
    <col min="5676" max="5676" width="15.7109375" style="8" customWidth="1"/>
    <col min="5677" max="5677" width="3.5703125" style="8" customWidth="1"/>
    <col min="5678" max="5678" width="15" style="8" customWidth="1"/>
    <col min="5679" max="5679" width="15.5703125" style="8" customWidth="1"/>
    <col min="5680" max="5912" width="9.140625" style="8"/>
    <col min="5913" max="5913" width="6.140625" style="8" customWidth="1"/>
    <col min="5914" max="5914" width="37.140625" style="8" customWidth="1"/>
    <col min="5915" max="5915" width="15.7109375" style="8" customWidth="1"/>
    <col min="5916" max="5916" width="10.7109375" style="8" customWidth="1"/>
    <col min="5917" max="5917" width="12.7109375" style="8" customWidth="1"/>
    <col min="5918" max="5918" width="15.7109375" style="8" customWidth="1"/>
    <col min="5919" max="5919" width="12.7109375" style="8" customWidth="1"/>
    <col min="5920" max="5920" width="15.7109375" style="8" customWidth="1"/>
    <col min="5921" max="5921" width="12.7109375" style="8" customWidth="1"/>
    <col min="5922" max="5928" width="15.7109375" style="8" customWidth="1"/>
    <col min="5929" max="5929" width="12.7109375" style="8" customWidth="1"/>
    <col min="5930" max="5930" width="15.7109375" style="8" customWidth="1"/>
    <col min="5931" max="5931" width="12.7109375" style="8" customWidth="1"/>
    <col min="5932" max="5932" width="15.7109375" style="8" customWidth="1"/>
    <col min="5933" max="5933" width="3.5703125" style="8" customWidth="1"/>
    <col min="5934" max="5934" width="15" style="8" customWidth="1"/>
    <col min="5935" max="5935" width="15.5703125" style="8" customWidth="1"/>
    <col min="5936" max="6168" width="9.140625" style="8"/>
    <col min="6169" max="6169" width="6.140625" style="8" customWidth="1"/>
    <col min="6170" max="6170" width="37.140625" style="8" customWidth="1"/>
    <col min="6171" max="6171" width="15.7109375" style="8" customWidth="1"/>
    <col min="6172" max="6172" width="10.7109375" style="8" customWidth="1"/>
    <col min="6173" max="6173" width="12.7109375" style="8" customWidth="1"/>
    <col min="6174" max="6174" width="15.7109375" style="8" customWidth="1"/>
    <col min="6175" max="6175" width="12.7109375" style="8" customWidth="1"/>
    <col min="6176" max="6176" width="15.7109375" style="8" customWidth="1"/>
    <col min="6177" max="6177" width="12.7109375" style="8" customWidth="1"/>
    <col min="6178" max="6184" width="15.7109375" style="8" customWidth="1"/>
    <col min="6185" max="6185" width="12.7109375" style="8" customWidth="1"/>
    <col min="6186" max="6186" width="15.7109375" style="8" customWidth="1"/>
    <col min="6187" max="6187" width="12.7109375" style="8" customWidth="1"/>
    <col min="6188" max="6188" width="15.7109375" style="8" customWidth="1"/>
    <col min="6189" max="6189" width="3.5703125" style="8" customWidth="1"/>
    <col min="6190" max="6190" width="15" style="8" customWidth="1"/>
    <col min="6191" max="6191" width="15.5703125" style="8" customWidth="1"/>
    <col min="6192" max="6424" width="9.140625" style="8"/>
    <col min="6425" max="6425" width="6.140625" style="8" customWidth="1"/>
    <col min="6426" max="6426" width="37.140625" style="8" customWidth="1"/>
    <col min="6427" max="6427" width="15.7109375" style="8" customWidth="1"/>
    <col min="6428" max="6428" width="10.7109375" style="8" customWidth="1"/>
    <col min="6429" max="6429" width="12.7109375" style="8" customWidth="1"/>
    <col min="6430" max="6430" width="15.7109375" style="8" customWidth="1"/>
    <col min="6431" max="6431" width="12.7109375" style="8" customWidth="1"/>
    <col min="6432" max="6432" width="15.7109375" style="8" customWidth="1"/>
    <col min="6433" max="6433" width="12.7109375" style="8" customWidth="1"/>
    <col min="6434" max="6440" width="15.7109375" style="8" customWidth="1"/>
    <col min="6441" max="6441" width="12.7109375" style="8" customWidth="1"/>
    <col min="6442" max="6442" width="15.7109375" style="8" customWidth="1"/>
    <col min="6443" max="6443" width="12.7109375" style="8" customWidth="1"/>
    <col min="6444" max="6444" width="15.7109375" style="8" customWidth="1"/>
    <col min="6445" max="6445" width="3.5703125" style="8" customWidth="1"/>
    <col min="6446" max="6446" width="15" style="8" customWidth="1"/>
    <col min="6447" max="6447" width="15.5703125" style="8" customWidth="1"/>
    <col min="6448" max="6680" width="9.140625" style="8"/>
    <col min="6681" max="6681" width="6.140625" style="8" customWidth="1"/>
    <col min="6682" max="6682" width="37.140625" style="8" customWidth="1"/>
    <col min="6683" max="6683" width="15.7109375" style="8" customWidth="1"/>
    <col min="6684" max="6684" width="10.7109375" style="8" customWidth="1"/>
    <col min="6685" max="6685" width="12.7109375" style="8" customWidth="1"/>
    <col min="6686" max="6686" width="15.7109375" style="8" customWidth="1"/>
    <col min="6687" max="6687" width="12.7109375" style="8" customWidth="1"/>
    <col min="6688" max="6688" width="15.7109375" style="8" customWidth="1"/>
    <col min="6689" max="6689" width="12.7109375" style="8" customWidth="1"/>
    <col min="6690" max="6696" width="15.7109375" style="8" customWidth="1"/>
    <col min="6697" max="6697" width="12.7109375" style="8" customWidth="1"/>
    <col min="6698" max="6698" width="15.7109375" style="8" customWidth="1"/>
    <col min="6699" max="6699" width="12.7109375" style="8" customWidth="1"/>
    <col min="6700" max="6700" width="15.7109375" style="8" customWidth="1"/>
    <col min="6701" max="6701" width="3.5703125" style="8" customWidth="1"/>
    <col min="6702" max="6702" width="15" style="8" customWidth="1"/>
    <col min="6703" max="6703" width="15.5703125" style="8" customWidth="1"/>
    <col min="6704" max="6936" width="9.140625" style="8"/>
    <col min="6937" max="6937" width="6.140625" style="8" customWidth="1"/>
    <col min="6938" max="6938" width="37.140625" style="8" customWidth="1"/>
    <col min="6939" max="6939" width="15.7109375" style="8" customWidth="1"/>
    <col min="6940" max="6940" width="10.7109375" style="8" customWidth="1"/>
    <col min="6941" max="6941" width="12.7109375" style="8" customWidth="1"/>
    <col min="6942" max="6942" width="15.7109375" style="8" customWidth="1"/>
    <col min="6943" max="6943" width="12.7109375" style="8" customWidth="1"/>
    <col min="6944" max="6944" width="15.7109375" style="8" customWidth="1"/>
    <col min="6945" max="6945" width="12.7109375" style="8" customWidth="1"/>
    <col min="6946" max="6952" width="15.7109375" style="8" customWidth="1"/>
    <col min="6953" max="6953" width="12.7109375" style="8" customWidth="1"/>
    <col min="6954" max="6954" width="15.7109375" style="8" customWidth="1"/>
    <col min="6955" max="6955" width="12.7109375" style="8" customWidth="1"/>
    <col min="6956" max="6956" width="15.7109375" style="8" customWidth="1"/>
    <col min="6957" max="6957" width="3.5703125" style="8" customWidth="1"/>
    <col min="6958" max="6958" width="15" style="8" customWidth="1"/>
    <col min="6959" max="6959" width="15.5703125" style="8" customWidth="1"/>
    <col min="6960" max="7192" width="9.140625" style="8"/>
    <col min="7193" max="7193" width="6.140625" style="8" customWidth="1"/>
    <col min="7194" max="7194" width="37.140625" style="8" customWidth="1"/>
    <col min="7195" max="7195" width="15.7109375" style="8" customWidth="1"/>
    <col min="7196" max="7196" width="10.7109375" style="8" customWidth="1"/>
    <col min="7197" max="7197" width="12.7109375" style="8" customWidth="1"/>
    <col min="7198" max="7198" width="15.7109375" style="8" customWidth="1"/>
    <col min="7199" max="7199" width="12.7109375" style="8" customWidth="1"/>
    <col min="7200" max="7200" width="15.7109375" style="8" customWidth="1"/>
    <col min="7201" max="7201" width="12.7109375" style="8" customWidth="1"/>
    <col min="7202" max="7208" width="15.7109375" style="8" customWidth="1"/>
    <col min="7209" max="7209" width="12.7109375" style="8" customWidth="1"/>
    <col min="7210" max="7210" width="15.7109375" style="8" customWidth="1"/>
    <col min="7211" max="7211" width="12.7109375" style="8" customWidth="1"/>
    <col min="7212" max="7212" width="15.7109375" style="8" customWidth="1"/>
    <col min="7213" max="7213" width="3.5703125" style="8" customWidth="1"/>
    <col min="7214" max="7214" width="15" style="8" customWidth="1"/>
    <col min="7215" max="7215" width="15.5703125" style="8" customWidth="1"/>
    <col min="7216" max="7448" width="9.140625" style="8"/>
    <col min="7449" max="7449" width="6.140625" style="8" customWidth="1"/>
    <col min="7450" max="7450" width="37.140625" style="8" customWidth="1"/>
    <col min="7451" max="7451" width="15.7109375" style="8" customWidth="1"/>
    <col min="7452" max="7452" width="10.7109375" style="8" customWidth="1"/>
    <col min="7453" max="7453" width="12.7109375" style="8" customWidth="1"/>
    <col min="7454" max="7454" width="15.7109375" style="8" customWidth="1"/>
    <col min="7455" max="7455" width="12.7109375" style="8" customWidth="1"/>
    <col min="7456" max="7456" width="15.7109375" style="8" customWidth="1"/>
    <col min="7457" max="7457" width="12.7109375" style="8" customWidth="1"/>
    <col min="7458" max="7464" width="15.7109375" style="8" customWidth="1"/>
    <col min="7465" max="7465" width="12.7109375" style="8" customWidth="1"/>
    <col min="7466" max="7466" width="15.7109375" style="8" customWidth="1"/>
    <col min="7467" max="7467" width="12.7109375" style="8" customWidth="1"/>
    <col min="7468" max="7468" width="15.7109375" style="8" customWidth="1"/>
    <col min="7469" max="7469" width="3.5703125" style="8" customWidth="1"/>
    <col min="7470" max="7470" width="15" style="8" customWidth="1"/>
    <col min="7471" max="7471" width="15.5703125" style="8" customWidth="1"/>
    <col min="7472" max="7704" width="9.140625" style="8"/>
    <col min="7705" max="7705" width="6.140625" style="8" customWidth="1"/>
    <col min="7706" max="7706" width="37.140625" style="8" customWidth="1"/>
    <col min="7707" max="7707" width="15.7109375" style="8" customWidth="1"/>
    <col min="7708" max="7708" width="10.7109375" style="8" customWidth="1"/>
    <col min="7709" max="7709" width="12.7109375" style="8" customWidth="1"/>
    <col min="7710" max="7710" width="15.7109375" style="8" customWidth="1"/>
    <col min="7711" max="7711" width="12.7109375" style="8" customWidth="1"/>
    <col min="7712" max="7712" width="15.7109375" style="8" customWidth="1"/>
    <col min="7713" max="7713" width="12.7109375" style="8" customWidth="1"/>
    <col min="7714" max="7720" width="15.7109375" style="8" customWidth="1"/>
    <col min="7721" max="7721" width="12.7109375" style="8" customWidth="1"/>
    <col min="7722" max="7722" width="15.7109375" style="8" customWidth="1"/>
    <col min="7723" max="7723" width="12.7109375" style="8" customWidth="1"/>
    <col min="7724" max="7724" width="15.7109375" style="8" customWidth="1"/>
    <col min="7725" max="7725" width="3.5703125" style="8" customWidth="1"/>
    <col min="7726" max="7726" width="15" style="8" customWidth="1"/>
    <col min="7727" max="7727" width="15.5703125" style="8" customWidth="1"/>
    <col min="7728" max="7960" width="9.140625" style="8"/>
    <col min="7961" max="7961" width="6.140625" style="8" customWidth="1"/>
    <col min="7962" max="7962" width="37.140625" style="8" customWidth="1"/>
    <col min="7963" max="7963" width="15.7109375" style="8" customWidth="1"/>
    <col min="7964" max="7964" width="10.7109375" style="8" customWidth="1"/>
    <col min="7965" max="7965" width="12.7109375" style="8" customWidth="1"/>
    <col min="7966" max="7966" width="15.7109375" style="8" customWidth="1"/>
    <col min="7967" max="7967" width="12.7109375" style="8" customWidth="1"/>
    <col min="7968" max="7968" width="15.7109375" style="8" customWidth="1"/>
    <col min="7969" max="7969" width="12.7109375" style="8" customWidth="1"/>
    <col min="7970" max="7976" width="15.7109375" style="8" customWidth="1"/>
    <col min="7977" max="7977" width="12.7109375" style="8" customWidth="1"/>
    <col min="7978" max="7978" width="15.7109375" style="8" customWidth="1"/>
    <col min="7979" max="7979" width="12.7109375" style="8" customWidth="1"/>
    <col min="7980" max="7980" width="15.7109375" style="8" customWidth="1"/>
    <col min="7981" max="7981" width="3.5703125" style="8" customWidth="1"/>
    <col min="7982" max="7982" width="15" style="8" customWidth="1"/>
    <col min="7983" max="7983" width="15.5703125" style="8" customWidth="1"/>
    <col min="7984" max="8216" width="9.140625" style="8"/>
    <col min="8217" max="8217" width="6.140625" style="8" customWidth="1"/>
    <col min="8218" max="8218" width="37.140625" style="8" customWidth="1"/>
    <col min="8219" max="8219" width="15.7109375" style="8" customWidth="1"/>
    <col min="8220" max="8220" width="10.7109375" style="8" customWidth="1"/>
    <col min="8221" max="8221" width="12.7109375" style="8" customWidth="1"/>
    <col min="8222" max="8222" width="15.7109375" style="8" customWidth="1"/>
    <col min="8223" max="8223" width="12.7109375" style="8" customWidth="1"/>
    <col min="8224" max="8224" width="15.7109375" style="8" customWidth="1"/>
    <col min="8225" max="8225" width="12.7109375" style="8" customWidth="1"/>
    <col min="8226" max="8232" width="15.7109375" style="8" customWidth="1"/>
    <col min="8233" max="8233" width="12.7109375" style="8" customWidth="1"/>
    <col min="8234" max="8234" width="15.7109375" style="8" customWidth="1"/>
    <col min="8235" max="8235" width="12.7109375" style="8" customWidth="1"/>
    <col min="8236" max="8236" width="15.7109375" style="8" customWidth="1"/>
    <col min="8237" max="8237" width="3.5703125" style="8" customWidth="1"/>
    <col min="8238" max="8238" width="15" style="8" customWidth="1"/>
    <col min="8239" max="8239" width="15.5703125" style="8" customWidth="1"/>
    <col min="8240" max="8472" width="9.140625" style="8"/>
    <col min="8473" max="8473" width="6.140625" style="8" customWidth="1"/>
    <col min="8474" max="8474" width="37.140625" style="8" customWidth="1"/>
    <col min="8475" max="8475" width="15.7109375" style="8" customWidth="1"/>
    <col min="8476" max="8476" width="10.7109375" style="8" customWidth="1"/>
    <col min="8477" max="8477" width="12.7109375" style="8" customWidth="1"/>
    <col min="8478" max="8478" width="15.7109375" style="8" customWidth="1"/>
    <col min="8479" max="8479" width="12.7109375" style="8" customWidth="1"/>
    <col min="8480" max="8480" width="15.7109375" style="8" customWidth="1"/>
    <col min="8481" max="8481" width="12.7109375" style="8" customWidth="1"/>
    <col min="8482" max="8488" width="15.7109375" style="8" customWidth="1"/>
    <col min="8489" max="8489" width="12.7109375" style="8" customWidth="1"/>
    <col min="8490" max="8490" width="15.7109375" style="8" customWidth="1"/>
    <col min="8491" max="8491" width="12.7109375" style="8" customWidth="1"/>
    <col min="8492" max="8492" width="15.7109375" style="8" customWidth="1"/>
    <col min="8493" max="8493" width="3.5703125" style="8" customWidth="1"/>
    <col min="8494" max="8494" width="15" style="8" customWidth="1"/>
    <col min="8495" max="8495" width="15.5703125" style="8" customWidth="1"/>
    <col min="8496" max="8728" width="9.140625" style="8"/>
    <col min="8729" max="8729" width="6.140625" style="8" customWidth="1"/>
    <col min="8730" max="8730" width="37.140625" style="8" customWidth="1"/>
    <col min="8731" max="8731" width="15.7109375" style="8" customWidth="1"/>
    <col min="8732" max="8732" width="10.7109375" style="8" customWidth="1"/>
    <col min="8733" max="8733" width="12.7109375" style="8" customWidth="1"/>
    <col min="8734" max="8734" width="15.7109375" style="8" customWidth="1"/>
    <col min="8735" max="8735" width="12.7109375" style="8" customWidth="1"/>
    <col min="8736" max="8736" width="15.7109375" style="8" customWidth="1"/>
    <col min="8737" max="8737" width="12.7109375" style="8" customWidth="1"/>
    <col min="8738" max="8744" width="15.7109375" style="8" customWidth="1"/>
    <col min="8745" max="8745" width="12.7109375" style="8" customWidth="1"/>
    <col min="8746" max="8746" width="15.7109375" style="8" customWidth="1"/>
    <col min="8747" max="8747" width="12.7109375" style="8" customWidth="1"/>
    <col min="8748" max="8748" width="15.7109375" style="8" customWidth="1"/>
    <col min="8749" max="8749" width="3.5703125" style="8" customWidth="1"/>
    <col min="8750" max="8750" width="15" style="8" customWidth="1"/>
    <col min="8751" max="8751" width="15.5703125" style="8" customWidth="1"/>
    <col min="8752" max="8984" width="9.140625" style="8"/>
    <col min="8985" max="8985" width="6.140625" style="8" customWidth="1"/>
    <col min="8986" max="8986" width="37.140625" style="8" customWidth="1"/>
    <col min="8987" max="8987" width="15.7109375" style="8" customWidth="1"/>
    <col min="8988" max="8988" width="10.7109375" style="8" customWidth="1"/>
    <col min="8989" max="8989" width="12.7109375" style="8" customWidth="1"/>
    <col min="8990" max="8990" width="15.7109375" style="8" customWidth="1"/>
    <col min="8991" max="8991" width="12.7109375" style="8" customWidth="1"/>
    <col min="8992" max="8992" width="15.7109375" style="8" customWidth="1"/>
    <col min="8993" max="8993" width="12.7109375" style="8" customWidth="1"/>
    <col min="8994" max="9000" width="15.7109375" style="8" customWidth="1"/>
    <col min="9001" max="9001" width="12.7109375" style="8" customWidth="1"/>
    <col min="9002" max="9002" width="15.7109375" style="8" customWidth="1"/>
    <col min="9003" max="9003" width="12.7109375" style="8" customWidth="1"/>
    <col min="9004" max="9004" width="15.7109375" style="8" customWidth="1"/>
    <col min="9005" max="9005" width="3.5703125" style="8" customWidth="1"/>
    <col min="9006" max="9006" width="15" style="8" customWidth="1"/>
    <col min="9007" max="9007" width="15.5703125" style="8" customWidth="1"/>
    <col min="9008" max="9240" width="9.140625" style="8"/>
    <col min="9241" max="9241" width="6.140625" style="8" customWidth="1"/>
    <col min="9242" max="9242" width="37.140625" style="8" customWidth="1"/>
    <col min="9243" max="9243" width="15.7109375" style="8" customWidth="1"/>
    <col min="9244" max="9244" width="10.7109375" style="8" customWidth="1"/>
    <col min="9245" max="9245" width="12.7109375" style="8" customWidth="1"/>
    <col min="9246" max="9246" width="15.7109375" style="8" customWidth="1"/>
    <col min="9247" max="9247" width="12.7109375" style="8" customWidth="1"/>
    <col min="9248" max="9248" width="15.7109375" style="8" customWidth="1"/>
    <col min="9249" max="9249" width="12.7109375" style="8" customWidth="1"/>
    <col min="9250" max="9256" width="15.7109375" style="8" customWidth="1"/>
    <col min="9257" max="9257" width="12.7109375" style="8" customWidth="1"/>
    <col min="9258" max="9258" width="15.7109375" style="8" customWidth="1"/>
    <col min="9259" max="9259" width="12.7109375" style="8" customWidth="1"/>
    <col min="9260" max="9260" width="15.7109375" style="8" customWidth="1"/>
    <col min="9261" max="9261" width="3.5703125" style="8" customWidth="1"/>
    <col min="9262" max="9262" width="15" style="8" customWidth="1"/>
    <col min="9263" max="9263" width="15.5703125" style="8" customWidth="1"/>
    <col min="9264" max="9496" width="9.140625" style="8"/>
    <col min="9497" max="9497" width="6.140625" style="8" customWidth="1"/>
    <col min="9498" max="9498" width="37.140625" style="8" customWidth="1"/>
    <col min="9499" max="9499" width="15.7109375" style="8" customWidth="1"/>
    <col min="9500" max="9500" width="10.7109375" style="8" customWidth="1"/>
    <col min="9501" max="9501" width="12.7109375" style="8" customWidth="1"/>
    <col min="9502" max="9502" width="15.7109375" style="8" customWidth="1"/>
    <col min="9503" max="9503" width="12.7109375" style="8" customWidth="1"/>
    <col min="9504" max="9504" width="15.7109375" style="8" customWidth="1"/>
    <col min="9505" max="9505" width="12.7109375" style="8" customWidth="1"/>
    <col min="9506" max="9512" width="15.7109375" style="8" customWidth="1"/>
    <col min="9513" max="9513" width="12.7109375" style="8" customWidth="1"/>
    <col min="9514" max="9514" width="15.7109375" style="8" customWidth="1"/>
    <col min="9515" max="9515" width="12.7109375" style="8" customWidth="1"/>
    <col min="9516" max="9516" width="15.7109375" style="8" customWidth="1"/>
    <col min="9517" max="9517" width="3.5703125" style="8" customWidth="1"/>
    <col min="9518" max="9518" width="15" style="8" customWidth="1"/>
    <col min="9519" max="9519" width="15.5703125" style="8" customWidth="1"/>
    <col min="9520" max="9752" width="9.140625" style="8"/>
    <col min="9753" max="9753" width="6.140625" style="8" customWidth="1"/>
    <col min="9754" max="9754" width="37.140625" style="8" customWidth="1"/>
    <col min="9755" max="9755" width="15.7109375" style="8" customWidth="1"/>
    <col min="9756" max="9756" width="10.7109375" style="8" customWidth="1"/>
    <col min="9757" max="9757" width="12.7109375" style="8" customWidth="1"/>
    <col min="9758" max="9758" width="15.7109375" style="8" customWidth="1"/>
    <col min="9759" max="9759" width="12.7109375" style="8" customWidth="1"/>
    <col min="9760" max="9760" width="15.7109375" style="8" customWidth="1"/>
    <col min="9761" max="9761" width="12.7109375" style="8" customWidth="1"/>
    <col min="9762" max="9768" width="15.7109375" style="8" customWidth="1"/>
    <col min="9769" max="9769" width="12.7109375" style="8" customWidth="1"/>
    <col min="9770" max="9770" width="15.7109375" style="8" customWidth="1"/>
    <col min="9771" max="9771" width="12.7109375" style="8" customWidth="1"/>
    <col min="9772" max="9772" width="15.7109375" style="8" customWidth="1"/>
    <col min="9773" max="9773" width="3.5703125" style="8" customWidth="1"/>
    <col min="9774" max="9774" width="15" style="8" customWidth="1"/>
    <col min="9775" max="9775" width="15.5703125" style="8" customWidth="1"/>
    <col min="9776" max="10008" width="9.140625" style="8"/>
    <col min="10009" max="10009" width="6.140625" style="8" customWidth="1"/>
    <col min="10010" max="10010" width="37.140625" style="8" customWidth="1"/>
    <col min="10011" max="10011" width="15.7109375" style="8" customWidth="1"/>
    <col min="10012" max="10012" width="10.7109375" style="8" customWidth="1"/>
    <col min="10013" max="10013" width="12.7109375" style="8" customWidth="1"/>
    <col min="10014" max="10014" width="15.7109375" style="8" customWidth="1"/>
    <col min="10015" max="10015" width="12.7109375" style="8" customWidth="1"/>
    <col min="10016" max="10016" width="15.7109375" style="8" customWidth="1"/>
    <col min="10017" max="10017" width="12.7109375" style="8" customWidth="1"/>
    <col min="10018" max="10024" width="15.7109375" style="8" customWidth="1"/>
    <col min="10025" max="10025" width="12.7109375" style="8" customWidth="1"/>
    <col min="10026" max="10026" width="15.7109375" style="8" customWidth="1"/>
    <col min="10027" max="10027" width="12.7109375" style="8" customWidth="1"/>
    <col min="10028" max="10028" width="15.7109375" style="8" customWidth="1"/>
    <col min="10029" max="10029" width="3.5703125" style="8" customWidth="1"/>
    <col min="10030" max="10030" width="15" style="8" customWidth="1"/>
    <col min="10031" max="10031" width="15.5703125" style="8" customWidth="1"/>
    <col min="10032" max="10264" width="9.140625" style="8"/>
    <col min="10265" max="10265" width="6.140625" style="8" customWidth="1"/>
    <col min="10266" max="10266" width="37.140625" style="8" customWidth="1"/>
    <col min="10267" max="10267" width="15.7109375" style="8" customWidth="1"/>
    <col min="10268" max="10268" width="10.7109375" style="8" customWidth="1"/>
    <col min="10269" max="10269" width="12.7109375" style="8" customWidth="1"/>
    <col min="10270" max="10270" width="15.7109375" style="8" customWidth="1"/>
    <col min="10271" max="10271" width="12.7109375" style="8" customWidth="1"/>
    <col min="10272" max="10272" width="15.7109375" style="8" customWidth="1"/>
    <col min="10273" max="10273" width="12.7109375" style="8" customWidth="1"/>
    <col min="10274" max="10280" width="15.7109375" style="8" customWidth="1"/>
    <col min="10281" max="10281" width="12.7109375" style="8" customWidth="1"/>
    <col min="10282" max="10282" width="15.7109375" style="8" customWidth="1"/>
    <col min="10283" max="10283" width="12.7109375" style="8" customWidth="1"/>
    <col min="10284" max="10284" width="15.7109375" style="8" customWidth="1"/>
    <col min="10285" max="10285" width="3.5703125" style="8" customWidth="1"/>
    <col min="10286" max="10286" width="15" style="8" customWidth="1"/>
    <col min="10287" max="10287" width="15.5703125" style="8" customWidth="1"/>
    <col min="10288" max="10520" width="9.140625" style="8"/>
    <col min="10521" max="10521" width="6.140625" style="8" customWidth="1"/>
    <col min="10522" max="10522" width="37.140625" style="8" customWidth="1"/>
    <col min="10523" max="10523" width="15.7109375" style="8" customWidth="1"/>
    <col min="10524" max="10524" width="10.7109375" style="8" customWidth="1"/>
    <col min="10525" max="10525" width="12.7109375" style="8" customWidth="1"/>
    <col min="10526" max="10526" width="15.7109375" style="8" customWidth="1"/>
    <col min="10527" max="10527" width="12.7109375" style="8" customWidth="1"/>
    <col min="10528" max="10528" width="15.7109375" style="8" customWidth="1"/>
    <col min="10529" max="10529" width="12.7109375" style="8" customWidth="1"/>
    <col min="10530" max="10536" width="15.7109375" style="8" customWidth="1"/>
    <col min="10537" max="10537" width="12.7109375" style="8" customWidth="1"/>
    <col min="10538" max="10538" width="15.7109375" style="8" customWidth="1"/>
    <col min="10539" max="10539" width="12.7109375" style="8" customWidth="1"/>
    <col min="10540" max="10540" width="15.7109375" style="8" customWidth="1"/>
    <col min="10541" max="10541" width="3.5703125" style="8" customWidth="1"/>
    <col min="10542" max="10542" width="15" style="8" customWidth="1"/>
    <col min="10543" max="10543" width="15.5703125" style="8" customWidth="1"/>
    <col min="10544" max="10776" width="9.140625" style="8"/>
    <col min="10777" max="10777" width="6.140625" style="8" customWidth="1"/>
    <col min="10778" max="10778" width="37.140625" style="8" customWidth="1"/>
    <col min="10779" max="10779" width="15.7109375" style="8" customWidth="1"/>
    <col min="10780" max="10780" width="10.7109375" style="8" customWidth="1"/>
    <col min="10781" max="10781" width="12.7109375" style="8" customWidth="1"/>
    <col min="10782" max="10782" width="15.7109375" style="8" customWidth="1"/>
    <col min="10783" max="10783" width="12.7109375" style="8" customWidth="1"/>
    <col min="10784" max="10784" width="15.7109375" style="8" customWidth="1"/>
    <col min="10785" max="10785" width="12.7109375" style="8" customWidth="1"/>
    <col min="10786" max="10792" width="15.7109375" style="8" customWidth="1"/>
    <col min="10793" max="10793" width="12.7109375" style="8" customWidth="1"/>
    <col min="10794" max="10794" width="15.7109375" style="8" customWidth="1"/>
    <col min="10795" max="10795" width="12.7109375" style="8" customWidth="1"/>
    <col min="10796" max="10796" width="15.7109375" style="8" customWidth="1"/>
    <col min="10797" max="10797" width="3.5703125" style="8" customWidth="1"/>
    <col min="10798" max="10798" width="15" style="8" customWidth="1"/>
    <col min="10799" max="10799" width="15.5703125" style="8" customWidth="1"/>
    <col min="10800" max="11032" width="9.140625" style="8"/>
    <col min="11033" max="11033" width="6.140625" style="8" customWidth="1"/>
    <col min="11034" max="11034" width="37.140625" style="8" customWidth="1"/>
    <col min="11035" max="11035" width="15.7109375" style="8" customWidth="1"/>
    <col min="11036" max="11036" width="10.7109375" style="8" customWidth="1"/>
    <col min="11037" max="11037" width="12.7109375" style="8" customWidth="1"/>
    <col min="11038" max="11038" width="15.7109375" style="8" customWidth="1"/>
    <col min="11039" max="11039" width="12.7109375" style="8" customWidth="1"/>
    <col min="11040" max="11040" width="15.7109375" style="8" customWidth="1"/>
    <col min="11041" max="11041" width="12.7109375" style="8" customWidth="1"/>
    <col min="11042" max="11048" width="15.7109375" style="8" customWidth="1"/>
    <col min="11049" max="11049" width="12.7109375" style="8" customWidth="1"/>
    <col min="11050" max="11050" width="15.7109375" style="8" customWidth="1"/>
    <col min="11051" max="11051" width="12.7109375" style="8" customWidth="1"/>
    <col min="11052" max="11052" width="15.7109375" style="8" customWidth="1"/>
    <col min="11053" max="11053" width="3.5703125" style="8" customWidth="1"/>
    <col min="11054" max="11054" width="15" style="8" customWidth="1"/>
    <col min="11055" max="11055" width="15.5703125" style="8" customWidth="1"/>
    <col min="11056" max="11288" width="9.140625" style="8"/>
    <col min="11289" max="11289" width="6.140625" style="8" customWidth="1"/>
    <col min="11290" max="11290" width="37.140625" style="8" customWidth="1"/>
    <col min="11291" max="11291" width="15.7109375" style="8" customWidth="1"/>
    <col min="11292" max="11292" width="10.7109375" style="8" customWidth="1"/>
    <col min="11293" max="11293" width="12.7109375" style="8" customWidth="1"/>
    <col min="11294" max="11294" width="15.7109375" style="8" customWidth="1"/>
    <col min="11295" max="11295" width="12.7109375" style="8" customWidth="1"/>
    <col min="11296" max="11296" width="15.7109375" style="8" customWidth="1"/>
    <col min="11297" max="11297" width="12.7109375" style="8" customWidth="1"/>
    <col min="11298" max="11304" width="15.7109375" style="8" customWidth="1"/>
    <col min="11305" max="11305" width="12.7109375" style="8" customWidth="1"/>
    <col min="11306" max="11306" width="15.7109375" style="8" customWidth="1"/>
    <col min="11307" max="11307" width="12.7109375" style="8" customWidth="1"/>
    <col min="11308" max="11308" width="15.7109375" style="8" customWidth="1"/>
    <col min="11309" max="11309" width="3.5703125" style="8" customWidth="1"/>
    <col min="11310" max="11310" width="15" style="8" customWidth="1"/>
    <col min="11311" max="11311" width="15.5703125" style="8" customWidth="1"/>
    <col min="11312" max="11544" width="9.140625" style="8"/>
    <col min="11545" max="11545" width="6.140625" style="8" customWidth="1"/>
    <col min="11546" max="11546" width="37.140625" style="8" customWidth="1"/>
    <col min="11547" max="11547" width="15.7109375" style="8" customWidth="1"/>
    <col min="11548" max="11548" width="10.7109375" style="8" customWidth="1"/>
    <col min="11549" max="11549" width="12.7109375" style="8" customWidth="1"/>
    <col min="11550" max="11550" width="15.7109375" style="8" customWidth="1"/>
    <col min="11551" max="11551" width="12.7109375" style="8" customWidth="1"/>
    <col min="11552" max="11552" width="15.7109375" style="8" customWidth="1"/>
    <col min="11553" max="11553" width="12.7109375" style="8" customWidth="1"/>
    <col min="11554" max="11560" width="15.7109375" style="8" customWidth="1"/>
    <col min="11561" max="11561" width="12.7109375" style="8" customWidth="1"/>
    <col min="11562" max="11562" width="15.7109375" style="8" customWidth="1"/>
    <col min="11563" max="11563" width="12.7109375" style="8" customWidth="1"/>
    <col min="11564" max="11564" width="15.7109375" style="8" customWidth="1"/>
    <col min="11565" max="11565" width="3.5703125" style="8" customWidth="1"/>
    <col min="11566" max="11566" width="15" style="8" customWidth="1"/>
    <col min="11567" max="11567" width="15.5703125" style="8" customWidth="1"/>
    <col min="11568" max="11800" width="9.140625" style="8"/>
    <col min="11801" max="11801" width="6.140625" style="8" customWidth="1"/>
    <col min="11802" max="11802" width="37.140625" style="8" customWidth="1"/>
    <col min="11803" max="11803" width="15.7109375" style="8" customWidth="1"/>
    <col min="11804" max="11804" width="10.7109375" style="8" customWidth="1"/>
    <col min="11805" max="11805" width="12.7109375" style="8" customWidth="1"/>
    <col min="11806" max="11806" width="15.7109375" style="8" customWidth="1"/>
    <col min="11807" max="11807" width="12.7109375" style="8" customWidth="1"/>
    <col min="11808" max="11808" width="15.7109375" style="8" customWidth="1"/>
    <col min="11809" max="11809" width="12.7109375" style="8" customWidth="1"/>
    <col min="11810" max="11816" width="15.7109375" style="8" customWidth="1"/>
    <col min="11817" max="11817" width="12.7109375" style="8" customWidth="1"/>
    <col min="11818" max="11818" width="15.7109375" style="8" customWidth="1"/>
    <col min="11819" max="11819" width="12.7109375" style="8" customWidth="1"/>
    <col min="11820" max="11820" width="15.7109375" style="8" customWidth="1"/>
    <col min="11821" max="11821" width="3.5703125" style="8" customWidth="1"/>
    <col min="11822" max="11822" width="15" style="8" customWidth="1"/>
    <col min="11823" max="11823" width="15.5703125" style="8" customWidth="1"/>
    <col min="11824" max="12056" width="9.140625" style="8"/>
    <col min="12057" max="12057" width="6.140625" style="8" customWidth="1"/>
    <col min="12058" max="12058" width="37.140625" style="8" customWidth="1"/>
    <col min="12059" max="12059" width="15.7109375" style="8" customWidth="1"/>
    <col min="12060" max="12060" width="10.7109375" style="8" customWidth="1"/>
    <col min="12061" max="12061" width="12.7109375" style="8" customWidth="1"/>
    <col min="12062" max="12062" width="15.7109375" style="8" customWidth="1"/>
    <col min="12063" max="12063" width="12.7109375" style="8" customWidth="1"/>
    <col min="12064" max="12064" width="15.7109375" style="8" customWidth="1"/>
    <col min="12065" max="12065" width="12.7109375" style="8" customWidth="1"/>
    <col min="12066" max="12072" width="15.7109375" style="8" customWidth="1"/>
    <col min="12073" max="12073" width="12.7109375" style="8" customWidth="1"/>
    <col min="12074" max="12074" width="15.7109375" style="8" customWidth="1"/>
    <col min="12075" max="12075" width="12.7109375" style="8" customWidth="1"/>
    <col min="12076" max="12076" width="15.7109375" style="8" customWidth="1"/>
    <col min="12077" max="12077" width="3.5703125" style="8" customWidth="1"/>
    <col min="12078" max="12078" width="15" style="8" customWidth="1"/>
    <col min="12079" max="12079" width="15.5703125" style="8" customWidth="1"/>
    <col min="12080" max="12312" width="9.140625" style="8"/>
    <col min="12313" max="12313" width="6.140625" style="8" customWidth="1"/>
    <col min="12314" max="12314" width="37.140625" style="8" customWidth="1"/>
    <col min="12315" max="12315" width="15.7109375" style="8" customWidth="1"/>
    <col min="12316" max="12316" width="10.7109375" style="8" customWidth="1"/>
    <col min="12317" max="12317" width="12.7109375" style="8" customWidth="1"/>
    <col min="12318" max="12318" width="15.7109375" style="8" customWidth="1"/>
    <col min="12319" max="12319" width="12.7109375" style="8" customWidth="1"/>
    <col min="12320" max="12320" width="15.7109375" style="8" customWidth="1"/>
    <col min="12321" max="12321" width="12.7109375" style="8" customWidth="1"/>
    <col min="12322" max="12328" width="15.7109375" style="8" customWidth="1"/>
    <col min="12329" max="12329" width="12.7109375" style="8" customWidth="1"/>
    <col min="12330" max="12330" width="15.7109375" style="8" customWidth="1"/>
    <col min="12331" max="12331" width="12.7109375" style="8" customWidth="1"/>
    <col min="12332" max="12332" width="15.7109375" style="8" customWidth="1"/>
    <col min="12333" max="12333" width="3.5703125" style="8" customWidth="1"/>
    <col min="12334" max="12334" width="15" style="8" customWidth="1"/>
    <col min="12335" max="12335" width="15.5703125" style="8" customWidth="1"/>
    <col min="12336" max="12568" width="9.140625" style="8"/>
    <col min="12569" max="12569" width="6.140625" style="8" customWidth="1"/>
    <col min="12570" max="12570" width="37.140625" style="8" customWidth="1"/>
    <col min="12571" max="12571" width="15.7109375" style="8" customWidth="1"/>
    <col min="12572" max="12572" width="10.7109375" style="8" customWidth="1"/>
    <col min="12573" max="12573" width="12.7109375" style="8" customWidth="1"/>
    <col min="12574" max="12574" width="15.7109375" style="8" customWidth="1"/>
    <col min="12575" max="12575" width="12.7109375" style="8" customWidth="1"/>
    <col min="12576" max="12576" width="15.7109375" style="8" customWidth="1"/>
    <col min="12577" max="12577" width="12.7109375" style="8" customWidth="1"/>
    <col min="12578" max="12584" width="15.7109375" style="8" customWidth="1"/>
    <col min="12585" max="12585" width="12.7109375" style="8" customWidth="1"/>
    <col min="12586" max="12586" width="15.7109375" style="8" customWidth="1"/>
    <col min="12587" max="12587" width="12.7109375" style="8" customWidth="1"/>
    <col min="12588" max="12588" width="15.7109375" style="8" customWidth="1"/>
    <col min="12589" max="12589" width="3.5703125" style="8" customWidth="1"/>
    <col min="12590" max="12590" width="15" style="8" customWidth="1"/>
    <col min="12591" max="12591" width="15.5703125" style="8" customWidth="1"/>
    <col min="12592" max="12824" width="9.140625" style="8"/>
    <col min="12825" max="12825" width="6.140625" style="8" customWidth="1"/>
    <col min="12826" max="12826" width="37.140625" style="8" customWidth="1"/>
    <col min="12827" max="12827" width="15.7109375" style="8" customWidth="1"/>
    <col min="12828" max="12828" width="10.7109375" style="8" customWidth="1"/>
    <col min="12829" max="12829" width="12.7109375" style="8" customWidth="1"/>
    <col min="12830" max="12830" width="15.7109375" style="8" customWidth="1"/>
    <col min="12831" max="12831" width="12.7109375" style="8" customWidth="1"/>
    <col min="12832" max="12832" width="15.7109375" style="8" customWidth="1"/>
    <col min="12833" max="12833" width="12.7109375" style="8" customWidth="1"/>
    <col min="12834" max="12840" width="15.7109375" style="8" customWidth="1"/>
    <col min="12841" max="12841" width="12.7109375" style="8" customWidth="1"/>
    <col min="12842" max="12842" width="15.7109375" style="8" customWidth="1"/>
    <col min="12843" max="12843" width="12.7109375" style="8" customWidth="1"/>
    <col min="12844" max="12844" width="15.7109375" style="8" customWidth="1"/>
    <col min="12845" max="12845" width="3.5703125" style="8" customWidth="1"/>
    <col min="12846" max="12846" width="15" style="8" customWidth="1"/>
    <col min="12847" max="12847" width="15.5703125" style="8" customWidth="1"/>
    <col min="12848" max="13080" width="9.140625" style="8"/>
    <col min="13081" max="13081" width="6.140625" style="8" customWidth="1"/>
    <col min="13082" max="13082" width="37.140625" style="8" customWidth="1"/>
    <col min="13083" max="13083" width="15.7109375" style="8" customWidth="1"/>
    <col min="13084" max="13084" width="10.7109375" style="8" customWidth="1"/>
    <col min="13085" max="13085" width="12.7109375" style="8" customWidth="1"/>
    <col min="13086" max="13086" width="15.7109375" style="8" customWidth="1"/>
    <col min="13087" max="13087" width="12.7109375" style="8" customWidth="1"/>
    <col min="13088" max="13088" width="15.7109375" style="8" customWidth="1"/>
    <col min="13089" max="13089" width="12.7109375" style="8" customWidth="1"/>
    <col min="13090" max="13096" width="15.7109375" style="8" customWidth="1"/>
    <col min="13097" max="13097" width="12.7109375" style="8" customWidth="1"/>
    <col min="13098" max="13098" width="15.7109375" style="8" customWidth="1"/>
    <col min="13099" max="13099" width="12.7109375" style="8" customWidth="1"/>
    <col min="13100" max="13100" width="15.7109375" style="8" customWidth="1"/>
    <col min="13101" max="13101" width="3.5703125" style="8" customWidth="1"/>
    <col min="13102" max="13102" width="15" style="8" customWidth="1"/>
    <col min="13103" max="13103" width="15.5703125" style="8" customWidth="1"/>
    <col min="13104" max="13336" width="9.140625" style="8"/>
    <col min="13337" max="13337" width="6.140625" style="8" customWidth="1"/>
    <col min="13338" max="13338" width="37.140625" style="8" customWidth="1"/>
    <col min="13339" max="13339" width="15.7109375" style="8" customWidth="1"/>
    <col min="13340" max="13340" width="10.7109375" style="8" customWidth="1"/>
    <col min="13341" max="13341" width="12.7109375" style="8" customWidth="1"/>
    <col min="13342" max="13342" width="15.7109375" style="8" customWidth="1"/>
    <col min="13343" max="13343" width="12.7109375" style="8" customWidth="1"/>
    <col min="13344" max="13344" width="15.7109375" style="8" customWidth="1"/>
    <col min="13345" max="13345" width="12.7109375" style="8" customWidth="1"/>
    <col min="13346" max="13352" width="15.7109375" style="8" customWidth="1"/>
    <col min="13353" max="13353" width="12.7109375" style="8" customWidth="1"/>
    <col min="13354" max="13354" width="15.7109375" style="8" customWidth="1"/>
    <col min="13355" max="13355" width="12.7109375" style="8" customWidth="1"/>
    <col min="13356" max="13356" width="15.7109375" style="8" customWidth="1"/>
    <col min="13357" max="13357" width="3.5703125" style="8" customWidth="1"/>
    <col min="13358" max="13358" width="15" style="8" customWidth="1"/>
    <col min="13359" max="13359" width="15.5703125" style="8" customWidth="1"/>
    <col min="13360" max="13592" width="9.140625" style="8"/>
    <col min="13593" max="13593" width="6.140625" style="8" customWidth="1"/>
    <col min="13594" max="13594" width="37.140625" style="8" customWidth="1"/>
    <col min="13595" max="13595" width="15.7109375" style="8" customWidth="1"/>
    <col min="13596" max="13596" width="10.7109375" style="8" customWidth="1"/>
    <col min="13597" max="13597" width="12.7109375" style="8" customWidth="1"/>
    <col min="13598" max="13598" width="15.7109375" style="8" customWidth="1"/>
    <col min="13599" max="13599" width="12.7109375" style="8" customWidth="1"/>
    <col min="13600" max="13600" width="15.7109375" style="8" customWidth="1"/>
    <col min="13601" max="13601" width="12.7109375" style="8" customWidth="1"/>
    <col min="13602" max="13608" width="15.7109375" style="8" customWidth="1"/>
    <col min="13609" max="13609" width="12.7109375" style="8" customWidth="1"/>
    <col min="13610" max="13610" width="15.7109375" style="8" customWidth="1"/>
    <col min="13611" max="13611" width="12.7109375" style="8" customWidth="1"/>
    <col min="13612" max="13612" width="15.7109375" style="8" customWidth="1"/>
    <col min="13613" max="13613" width="3.5703125" style="8" customWidth="1"/>
    <col min="13614" max="13614" width="15" style="8" customWidth="1"/>
    <col min="13615" max="13615" width="15.5703125" style="8" customWidth="1"/>
    <col min="13616" max="13848" width="9.140625" style="8"/>
    <col min="13849" max="13849" width="6.140625" style="8" customWidth="1"/>
    <col min="13850" max="13850" width="37.140625" style="8" customWidth="1"/>
    <col min="13851" max="13851" width="15.7109375" style="8" customWidth="1"/>
    <col min="13852" max="13852" width="10.7109375" style="8" customWidth="1"/>
    <col min="13853" max="13853" width="12.7109375" style="8" customWidth="1"/>
    <col min="13854" max="13854" width="15.7109375" style="8" customWidth="1"/>
    <col min="13855" max="13855" width="12.7109375" style="8" customWidth="1"/>
    <col min="13856" max="13856" width="15.7109375" style="8" customWidth="1"/>
    <col min="13857" max="13857" width="12.7109375" style="8" customWidth="1"/>
    <col min="13858" max="13864" width="15.7109375" style="8" customWidth="1"/>
    <col min="13865" max="13865" width="12.7109375" style="8" customWidth="1"/>
    <col min="13866" max="13866" width="15.7109375" style="8" customWidth="1"/>
    <col min="13867" max="13867" width="12.7109375" style="8" customWidth="1"/>
    <col min="13868" max="13868" width="15.7109375" style="8" customWidth="1"/>
    <col min="13869" max="13869" width="3.5703125" style="8" customWidth="1"/>
    <col min="13870" max="13870" width="15" style="8" customWidth="1"/>
    <col min="13871" max="13871" width="15.5703125" style="8" customWidth="1"/>
    <col min="13872" max="14104" width="9.140625" style="8"/>
    <col min="14105" max="14105" width="6.140625" style="8" customWidth="1"/>
    <col min="14106" max="14106" width="37.140625" style="8" customWidth="1"/>
    <col min="14107" max="14107" width="15.7109375" style="8" customWidth="1"/>
    <col min="14108" max="14108" width="10.7109375" style="8" customWidth="1"/>
    <col min="14109" max="14109" width="12.7109375" style="8" customWidth="1"/>
    <col min="14110" max="14110" width="15.7109375" style="8" customWidth="1"/>
    <col min="14111" max="14111" width="12.7109375" style="8" customWidth="1"/>
    <col min="14112" max="14112" width="15.7109375" style="8" customWidth="1"/>
    <col min="14113" max="14113" width="12.7109375" style="8" customWidth="1"/>
    <col min="14114" max="14120" width="15.7109375" style="8" customWidth="1"/>
    <col min="14121" max="14121" width="12.7109375" style="8" customWidth="1"/>
    <col min="14122" max="14122" width="15.7109375" style="8" customWidth="1"/>
    <col min="14123" max="14123" width="12.7109375" style="8" customWidth="1"/>
    <col min="14124" max="14124" width="15.7109375" style="8" customWidth="1"/>
    <col min="14125" max="14125" width="3.5703125" style="8" customWidth="1"/>
    <col min="14126" max="14126" width="15" style="8" customWidth="1"/>
    <col min="14127" max="14127" width="15.5703125" style="8" customWidth="1"/>
    <col min="14128" max="14360" width="9.140625" style="8"/>
    <col min="14361" max="14361" width="6.140625" style="8" customWidth="1"/>
    <col min="14362" max="14362" width="37.140625" style="8" customWidth="1"/>
    <col min="14363" max="14363" width="15.7109375" style="8" customWidth="1"/>
    <col min="14364" max="14364" width="10.7109375" style="8" customWidth="1"/>
    <col min="14365" max="14365" width="12.7109375" style="8" customWidth="1"/>
    <col min="14366" max="14366" width="15.7109375" style="8" customWidth="1"/>
    <col min="14367" max="14367" width="12.7109375" style="8" customWidth="1"/>
    <col min="14368" max="14368" width="15.7109375" style="8" customWidth="1"/>
    <col min="14369" max="14369" width="12.7109375" style="8" customWidth="1"/>
    <col min="14370" max="14376" width="15.7109375" style="8" customWidth="1"/>
    <col min="14377" max="14377" width="12.7109375" style="8" customWidth="1"/>
    <col min="14378" max="14378" width="15.7109375" style="8" customWidth="1"/>
    <col min="14379" max="14379" width="12.7109375" style="8" customWidth="1"/>
    <col min="14380" max="14380" width="15.7109375" style="8" customWidth="1"/>
    <col min="14381" max="14381" width="3.5703125" style="8" customWidth="1"/>
    <col min="14382" max="14382" width="15" style="8" customWidth="1"/>
    <col min="14383" max="14383" width="15.5703125" style="8" customWidth="1"/>
    <col min="14384" max="14616" width="9.140625" style="8"/>
    <col min="14617" max="14617" width="6.140625" style="8" customWidth="1"/>
    <col min="14618" max="14618" width="37.140625" style="8" customWidth="1"/>
    <col min="14619" max="14619" width="15.7109375" style="8" customWidth="1"/>
    <col min="14620" max="14620" width="10.7109375" style="8" customWidth="1"/>
    <col min="14621" max="14621" width="12.7109375" style="8" customWidth="1"/>
    <col min="14622" max="14622" width="15.7109375" style="8" customWidth="1"/>
    <col min="14623" max="14623" width="12.7109375" style="8" customWidth="1"/>
    <col min="14624" max="14624" width="15.7109375" style="8" customWidth="1"/>
    <col min="14625" max="14625" width="12.7109375" style="8" customWidth="1"/>
    <col min="14626" max="14632" width="15.7109375" style="8" customWidth="1"/>
    <col min="14633" max="14633" width="12.7109375" style="8" customWidth="1"/>
    <col min="14634" max="14634" width="15.7109375" style="8" customWidth="1"/>
    <col min="14635" max="14635" width="12.7109375" style="8" customWidth="1"/>
    <col min="14636" max="14636" width="15.7109375" style="8" customWidth="1"/>
    <col min="14637" max="14637" width="3.5703125" style="8" customWidth="1"/>
    <col min="14638" max="14638" width="15" style="8" customWidth="1"/>
    <col min="14639" max="14639" width="15.5703125" style="8" customWidth="1"/>
    <col min="14640" max="14872" width="9.140625" style="8"/>
    <col min="14873" max="14873" width="6.140625" style="8" customWidth="1"/>
    <col min="14874" max="14874" width="37.140625" style="8" customWidth="1"/>
    <col min="14875" max="14875" width="15.7109375" style="8" customWidth="1"/>
    <col min="14876" max="14876" width="10.7109375" style="8" customWidth="1"/>
    <col min="14877" max="14877" width="12.7109375" style="8" customWidth="1"/>
    <col min="14878" max="14878" width="15.7109375" style="8" customWidth="1"/>
    <col min="14879" max="14879" width="12.7109375" style="8" customWidth="1"/>
    <col min="14880" max="14880" width="15.7109375" style="8" customWidth="1"/>
    <col min="14881" max="14881" width="12.7109375" style="8" customWidth="1"/>
    <col min="14882" max="14888" width="15.7109375" style="8" customWidth="1"/>
    <col min="14889" max="14889" width="12.7109375" style="8" customWidth="1"/>
    <col min="14890" max="14890" width="15.7109375" style="8" customWidth="1"/>
    <col min="14891" max="14891" width="12.7109375" style="8" customWidth="1"/>
    <col min="14892" max="14892" width="15.7109375" style="8" customWidth="1"/>
    <col min="14893" max="14893" width="3.5703125" style="8" customWidth="1"/>
    <col min="14894" max="14894" width="15" style="8" customWidth="1"/>
    <col min="14895" max="14895" width="15.5703125" style="8" customWidth="1"/>
    <col min="14896" max="15128" width="9.140625" style="8"/>
    <col min="15129" max="15129" width="6.140625" style="8" customWidth="1"/>
    <col min="15130" max="15130" width="37.140625" style="8" customWidth="1"/>
    <col min="15131" max="15131" width="15.7109375" style="8" customWidth="1"/>
    <col min="15132" max="15132" width="10.7109375" style="8" customWidth="1"/>
    <col min="15133" max="15133" width="12.7109375" style="8" customWidth="1"/>
    <col min="15134" max="15134" width="15.7109375" style="8" customWidth="1"/>
    <col min="15135" max="15135" width="12.7109375" style="8" customWidth="1"/>
    <col min="15136" max="15136" width="15.7109375" style="8" customWidth="1"/>
    <col min="15137" max="15137" width="12.7109375" style="8" customWidth="1"/>
    <col min="15138" max="15144" width="15.7109375" style="8" customWidth="1"/>
    <col min="15145" max="15145" width="12.7109375" style="8" customWidth="1"/>
    <col min="15146" max="15146" width="15.7109375" style="8" customWidth="1"/>
    <col min="15147" max="15147" width="12.7109375" style="8" customWidth="1"/>
    <col min="15148" max="15148" width="15.7109375" style="8" customWidth="1"/>
    <col min="15149" max="15149" width="3.5703125" style="8" customWidth="1"/>
    <col min="15150" max="15150" width="15" style="8" customWidth="1"/>
    <col min="15151" max="15151" width="15.5703125" style="8" customWidth="1"/>
    <col min="15152" max="15384" width="9.140625" style="8"/>
    <col min="15385" max="15385" width="6.140625" style="8" customWidth="1"/>
    <col min="15386" max="15386" width="37.140625" style="8" customWidth="1"/>
    <col min="15387" max="15387" width="15.7109375" style="8" customWidth="1"/>
    <col min="15388" max="15388" width="10.7109375" style="8" customWidth="1"/>
    <col min="15389" max="15389" width="12.7109375" style="8" customWidth="1"/>
    <col min="15390" max="15390" width="15.7109375" style="8" customWidth="1"/>
    <col min="15391" max="15391" width="12.7109375" style="8" customWidth="1"/>
    <col min="15392" max="15392" width="15.7109375" style="8" customWidth="1"/>
    <col min="15393" max="15393" width="12.7109375" style="8" customWidth="1"/>
    <col min="15394" max="15400" width="15.7109375" style="8" customWidth="1"/>
    <col min="15401" max="15401" width="12.7109375" style="8" customWidth="1"/>
    <col min="15402" max="15402" width="15.7109375" style="8" customWidth="1"/>
    <col min="15403" max="15403" width="12.7109375" style="8" customWidth="1"/>
    <col min="15404" max="15404" width="15.7109375" style="8" customWidth="1"/>
    <col min="15405" max="15405" width="3.5703125" style="8" customWidth="1"/>
    <col min="15406" max="15406" width="15" style="8" customWidth="1"/>
    <col min="15407" max="15407" width="15.5703125" style="8" customWidth="1"/>
    <col min="15408" max="15640" width="9.140625" style="8"/>
    <col min="15641" max="15641" width="6.140625" style="8" customWidth="1"/>
    <col min="15642" max="15642" width="37.140625" style="8" customWidth="1"/>
    <col min="15643" max="15643" width="15.7109375" style="8" customWidth="1"/>
    <col min="15644" max="15644" width="10.7109375" style="8" customWidth="1"/>
    <col min="15645" max="15645" width="12.7109375" style="8" customWidth="1"/>
    <col min="15646" max="15646" width="15.7109375" style="8" customWidth="1"/>
    <col min="15647" max="15647" width="12.7109375" style="8" customWidth="1"/>
    <col min="15648" max="15648" width="15.7109375" style="8" customWidth="1"/>
    <col min="15649" max="15649" width="12.7109375" style="8" customWidth="1"/>
    <col min="15650" max="15656" width="15.7109375" style="8" customWidth="1"/>
    <col min="15657" max="15657" width="12.7109375" style="8" customWidth="1"/>
    <col min="15658" max="15658" width="15.7109375" style="8" customWidth="1"/>
    <col min="15659" max="15659" width="12.7109375" style="8" customWidth="1"/>
    <col min="15660" max="15660" width="15.7109375" style="8" customWidth="1"/>
    <col min="15661" max="15661" width="3.5703125" style="8" customWidth="1"/>
    <col min="15662" max="15662" width="15" style="8" customWidth="1"/>
    <col min="15663" max="15663" width="15.5703125" style="8" customWidth="1"/>
    <col min="15664" max="15896" width="9.140625" style="8"/>
    <col min="15897" max="15897" width="6.140625" style="8" customWidth="1"/>
    <col min="15898" max="15898" width="37.140625" style="8" customWidth="1"/>
    <col min="15899" max="15899" width="15.7109375" style="8" customWidth="1"/>
    <col min="15900" max="15900" width="10.7109375" style="8" customWidth="1"/>
    <col min="15901" max="15901" width="12.7109375" style="8" customWidth="1"/>
    <col min="15902" max="15902" width="15.7109375" style="8" customWidth="1"/>
    <col min="15903" max="15903" width="12.7109375" style="8" customWidth="1"/>
    <col min="15904" max="15904" width="15.7109375" style="8" customWidth="1"/>
    <col min="15905" max="15905" width="12.7109375" style="8" customWidth="1"/>
    <col min="15906" max="15912" width="15.7109375" style="8" customWidth="1"/>
    <col min="15913" max="15913" width="12.7109375" style="8" customWidth="1"/>
    <col min="15914" max="15914" width="15.7109375" style="8" customWidth="1"/>
    <col min="15915" max="15915" width="12.7109375" style="8" customWidth="1"/>
    <col min="15916" max="15916" width="15.7109375" style="8" customWidth="1"/>
    <col min="15917" max="15917" width="3.5703125" style="8" customWidth="1"/>
    <col min="15918" max="15918" width="15" style="8" customWidth="1"/>
    <col min="15919" max="15919" width="15.5703125" style="8" customWidth="1"/>
    <col min="15920" max="16152" width="9.140625" style="8"/>
    <col min="16153" max="16153" width="6.140625" style="8" customWidth="1"/>
    <col min="16154" max="16154" width="37.140625" style="8" customWidth="1"/>
    <col min="16155" max="16155" width="15.7109375" style="8" customWidth="1"/>
    <col min="16156" max="16156" width="10.7109375" style="8" customWidth="1"/>
    <col min="16157" max="16157" width="12.7109375" style="8" customWidth="1"/>
    <col min="16158" max="16158" width="15.7109375" style="8" customWidth="1"/>
    <col min="16159" max="16159" width="12.7109375" style="8" customWidth="1"/>
    <col min="16160" max="16160" width="15.7109375" style="8" customWidth="1"/>
    <col min="16161" max="16161" width="12.7109375" style="8" customWidth="1"/>
    <col min="16162" max="16168" width="15.7109375" style="8" customWidth="1"/>
    <col min="16169" max="16169" width="12.7109375" style="8" customWidth="1"/>
    <col min="16170" max="16170" width="15.7109375" style="8" customWidth="1"/>
    <col min="16171" max="16171" width="12.7109375" style="8" customWidth="1"/>
    <col min="16172" max="16172" width="15.7109375" style="8" customWidth="1"/>
    <col min="16173" max="16173" width="3.5703125" style="8" customWidth="1"/>
    <col min="16174" max="16174" width="15" style="8" customWidth="1"/>
    <col min="16175" max="16175" width="15.5703125" style="8" customWidth="1"/>
    <col min="16176" max="16384" width="9.140625" style="8"/>
  </cols>
  <sheetData>
    <row r="1" spans="1:44" x14ac:dyDescent="0.25">
      <c r="A1" s="82"/>
      <c r="B1" s="84"/>
      <c r="C1" s="85"/>
      <c r="D1" s="82"/>
      <c r="E1" s="82"/>
      <c r="F1" s="73"/>
      <c r="G1" s="83"/>
      <c r="H1" s="73"/>
      <c r="I1" s="73"/>
      <c r="J1" s="86"/>
      <c r="K1" s="86"/>
    </row>
    <row r="2" spans="1:44" ht="20" x14ac:dyDescent="0.3">
      <c r="A2" s="217" t="s">
        <v>11</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row>
    <row r="3" spans="1:44" ht="20" x14ac:dyDescent="0.25">
      <c r="A3" s="218" t="s">
        <v>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row>
    <row r="4" spans="1:44" x14ac:dyDescent="0.25">
      <c r="A4" s="182"/>
      <c r="B4" s="182"/>
      <c r="C4" s="182"/>
      <c r="D4" s="182"/>
      <c r="E4" s="182"/>
      <c r="F4" s="182"/>
      <c r="G4" s="182"/>
      <c r="H4" s="182"/>
      <c r="I4" s="169"/>
      <c r="J4" s="169"/>
      <c r="K4" s="169"/>
    </row>
    <row r="5" spans="1:44" ht="34.75" customHeight="1" x14ac:dyDescent="0.25">
      <c r="A5" s="219" t="s">
        <v>17</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row>
    <row r="6" spans="1:44" ht="9.8000000000000007" customHeight="1" x14ac:dyDescent="0.25">
      <c r="A6" s="231"/>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3"/>
    </row>
    <row r="7" spans="1:44" ht="13.2" customHeight="1" x14ac:dyDescent="0.25">
      <c r="A7" s="234" t="s">
        <v>1005</v>
      </c>
      <c r="B7" s="235"/>
      <c r="C7" s="235"/>
      <c r="D7" s="235"/>
      <c r="E7" s="235"/>
      <c r="F7" s="235"/>
      <c r="G7" s="235"/>
      <c r="H7" s="235"/>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5"/>
    </row>
    <row r="8" spans="1:44" ht="13.2" customHeight="1" x14ac:dyDescent="0.25">
      <c r="A8" s="234" t="s">
        <v>1056</v>
      </c>
      <c r="B8" s="235"/>
      <c r="C8" s="235"/>
      <c r="D8" s="235"/>
      <c r="E8" s="235"/>
      <c r="F8" s="235"/>
      <c r="G8" s="235"/>
      <c r="H8" s="235"/>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5"/>
    </row>
    <row r="9" spans="1:44" ht="13.2" customHeight="1" x14ac:dyDescent="0.25">
      <c r="A9" s="240" t="s">
        <v>1057</v>
      </c>
      <c r="B9" s="241"/>
      <c r="C9" s="241"/>
      <c r="D9" s="241"/>
      <c r="E9" s="241"/>
      <c r="F9" s="241"/>
      <c r="G9" s="241"/>
      <c r="H9" s="241"/>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46"/>
      <c r="AQ9" s="46"/>
      <c r="AR9" s="47"/>
    </row>
    <row r="10" spans="1:44" ht="13.2" customHeight="1" x14ac:dyDescent="0.25">
      <c r="A10" s="238" t="s">
        <v>1066</v>
      </c>
      <c r="B10" s="239"/>
      <c r="C10" s="239"/>
      <c r="D10" s="239"/>
      <c r="E10" s="239"/>
      <c r="F10" s="239"/>
      <c r="G10" s="239"/>
      <c r="H10" s="23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48"/>
    </row>
    <row r="11" spans="1:44" ht="9.8000000000000007" customHeight="1" x14ac:dyDescent="0.25">
      <c r="A11" s="225"/>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7"/>
    </row>
    <row r="12" spans="1:44" ht="24.25" customHeight="1" x14ac:dyDescent="0.25">
      <c r="A12" s="242" t="s">
        <v>1058</v>
      </c>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4"/>
    </row>
    <row r="13" spans="1:44" ht="9.8000000000000007" customHeight="1" x14ac:dyDescent="0.25">
      <c r="A13" s="225"/>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7"/>
    </row>
    <row r="14" spans="1:44" ht="13.2" customHeight="1" x14ac:dyDescent="0.25">
      <c r="A14" s="236" t="s">
        <v>1009</v>
      </c>
      <c r="B14" s="237" t="s">
        <v>1010</v>
      </c>
      <c r="C14" s="223" t="s">
        <v>1059</v>
      </c>
      <c r="D14" s="246" t="s">
        <v>122</v>
      </c>
      <c r="E14" s="221" t="s">
        <v>1011</v>
      </c>
      <c r="F14" s="249"/>
      <c r="G14" s="221" t="s">
        <v>1012</v>
      </c>
      <c r="H14" s="249"/>
      <c r="I14" s="221" t="s">
        <v>1013</v>
      </c>
      <c r="J14" s="249"/>
      <c r="K14" s="221" t="s">
        <v>1014</v>
      </c>
      <c r="L14" s="249"/>
      <c r="M14" s="221" t="s">
        <v>1015</v>
      </c>
      <c r="N14" s="249"/>
      <c r="O14" s="221" t="s">
        <v>1016</v>
      </c>
      <c r="P14" s="249"/>
      <c r="Q14" s="221" t="s">
        <v>1017</v>
      </c>
      <c r="R14" s="249"/>
      <c r="S14" s="221" t="s">
        <v>1018</v>
      </c>
      <c r="T14" s="249"/>
      <c r="U14" s="221" t="s">
        <v>1019</v>
      </c>
      <c r="V14" s="249"/>
      <c r="W14" s="221" t="s">
        <v>1020</v>
      </c>
      <c r="X14" s="249"/>
      <c r="Y14" s="221" t="s">
        <v>1021</v>
      </c>
      <c r="Z14" s="249"/>
      <c r="AA14" s="221" t="s">
        <v>1022</v>
      </c>
      <c r="AB14" s="249"/>
      <c r="AC14" s="221" t="s">
        <v>1023</v>
      </c>
      <c r="AD14" s="249"/>
      <c r="AE14" s="221" t="s">
        <v>1024</v>
      </c>
      <c r="AF14" s="249"/>
      <c r="AG14" s="221" t="s">
        <v>1025</v>
      </c>
      <c r="AH14" s="249"/>
      <c r="AI14" s="221" t="s">
        <v>1026</v>
      </c>
      <c r="AJ14" s="249"/>
      <c r="AK14" s="221" t="s">
        <v>1027</v>
      </c>
      <c r="AL14" s="249"/>
      <c r="AM14" s="221" t="s">
        <v>1028</v>
      </c>
      <c r="AN14" s="249"/>
      <c r="AO14" s="221" t="s">
        <v>1029</v>
      </c>
      <c r="AP14" s="249"/>
      <c r="AQ14" s="221" t="s">
        <v>1030</v>
      </c>
      <c r="AR14" s="249"/>
    </row>
    <row r="15" spans="1:44" ht="8.1999999999999993" customHeight="1" x14ac:dyDescent="0.25">
      <c r="A15" s="236"/>
      <c r="B15" s="237"/>
      <c r="C15" s="245"/>
      <c r="D15" s="247"/>
      <c r="E15" s="222"/>
      <c r="F15" s="250"/>
      <c r="G15" s="222"/>
      <c r="H15" s="250"/>
      <c r="I15" s="222"/>
      <c r="J15" s="250"/>
      <c r="K15" s="222"/>
      <c r="L15" s="250"/>
      <c r="M15" s="222"/>
      <c r="N15" s="250"/>
      <c r="O15" s="222"/>
      <c r="P15" s="250"/>
      <c r="Q15" s="222"/>
      <c r="R15" s="250"/>
      <c r="S15" s="222"/>
      <c r="T15" s="250"/>
      <c r="U15" s="222"/>
      <c r="V15" s="250"/>
      <c r="W15" s="222"/>
      <c r="X15" s="250"/>
      <c r="Y15" s="222"/>
      <c r="Z15" s="250"/>
      <c r="AA15" s="222"/>
      <c r="AB15" s="250"/>
      <c r="AC15" s="222"/>
      <c r="AD15" s="250"/>
      <c r="AE15" s="222"/>
      <c r="AF15" s="250"/>
      <c r="AG15" s="222"/>
      <c r="AH15" s="250"/>
      <c r="AI15" s="222"/>
      <c r="AJ15" s="250"/>
      <c r="AK15" s="222"/>
      <c r="AL15" s="250"/>
      <c r="AM15" s="222"/>
      <c r="AN15" s="250"/>
      <c r="AO15" s="222"/>
      <c r="AP15" s="250"/>
      <c r="AQ15" s="222"/>
      <c r="AR15" s="250"/>
    </row>
    <row r="16" spans="1:44" ht="12.85" x14ac:dyDescent="0.25">
      <c r="A16" s="236"/>
      <c r="B16" s="237"/>
      <c r="C16" s="224"/>
      <c r="D16" s="248"/>
      <c r="E16" s="10" t="s">
        <v>1031</v>
      </c>
      <c r="F16" s="146" t="s">
        <v>1060</v>
      </c>
      <c r="G16" s="10" t="s">
        <v>1031</v>
      </c>
      <c r="H16" s="146" t="s">
        <v>1060</v>
      </c>
      <c r="I16" s="10" t="s">
        <v>1031</v>
      </c>
      <c r="J16" s="146" t="s">
        <v>1060</v>
      </c>
      <c r="K16" s="10" t="s">
        <v>1031</v>
      </c>
      <c r="L16" s="146" t="s">
        <v>1060</v>
      </c>
      <c r="M16" s="10" t="s">
        <v>1031</v>
      </c>
      <c r="N16" s="146" t="s">
        <v>1060</v>
      </c>
      <c r="O16" s="10" t="s">
        <v>1031</v>
      </c>
      <c r="P16" s="146" t="s">
        <v>1060</v>
      </c>
      <c r="Q16" s="10" t="s">
        <v>1031</v>
      </c>
      <c r="R16" s="146" t="s">
        <v>1060</v>
      </c>
      <c r="S16" s="10" t="s">
        <v>1031</v>
      </c>
      <c r="T16" s="146" t="s">
        <v>1060</v>
      </c>
      <c r="U16" s="10" t="s">
        <v>1031</v>
      </c>
      <c r="V16" s="146" t="s">
        <v>1060</v>
      </c>
      <c r="W16" s="10" t="s">
        <v>1031</v>
      </c>
      <c r="X16" s="146" t="s">
        <v>1060</v>
      </c>
      <c r="Y16" s="10" t="s">
        <v>1031</v>
      </c>
      <c r="Z16" s="146" t="s">
        <v>1060</v>
      </c>
      <c r="AA16" s="10" t="s">
        <v>1031</v>
      </c>
      <c r="AB16" s="146" t="s">
        <v>1060</v>
      </c>
      <c r="AC16" s="10" t="s">
        <v>1031</v>
      </c>
      <c r="AD16" s="146" t="s">
        <v>1060</v>
      </c>
      <c r="AE16" s="10" t="s">
        <v>1031</v>
      </c>
      <c r="AF16" s="146" t="s">
        <v>1060</v>
      </c>
      <c r="AG16" s="10" t="s">
        <v>1031</v>
      </c>
      <c r="AH16" s="146" t="s">
        <v>1060</v>
      </c>
      <c r="AI16" s="10" t="s">
        <v>1031</v>
      </c>
      <c r="AJ16" s="146" t="s">
        <v>1060</v>
      </c>
      <c r="AK16" s="10" t="s">
        <v>1031</v>
      </c>
      <c r="AL16" s="146" t="s">
        <v>1060</v>
      </c>
      <c r="AM16" s="10" t="s">
        <v>1031</v>
      </c>
      <c r="AN16" s="146" t="s">
        <v>1060</v>
      </c>
      <c r="AO16" s="10" t="s">
        <v>1031</v>
      </c>
      <c r="AP16" s="146" t="s">
        <v>1060</v>
      </c>
      <c r="AQ16" s="10" t="s">
        <v>1031</v>
      </c>
      <c r="AR16" s="146" t="s">
        <v>1060</v>
      </c>
    </row>
    <row r="17" spans="1:46" ht="4.45" customHeight="1" x14ac:dyDescent="0.25">
      <c r="A17" s="148"/>
      <c r="B17" s="11"/>
      <c r="C17" s="11"/>
      <c r="D17" s="12"/>
      <c r="E17" s="13"/>
      <c r="F17" s="11"/>
      <c r="G17" s="13"/>
      <c r="H17" s="11"/>
      <c r="I17" s="11"/>
      <c r="J17" s="11"/>
      <c r="K17" s="11"/>
      <c r="L17" s="11"/>
      <c r="M17" s="11"/>
      <c r="N17" s="11"/>
      <c r="O17" s="11"/>
      <c r="P17" s="11"/>
      <c r="Q17" s="11"/>
      <c r="R17" s="11"/>
      <c r="S17" s="11"/>
      <c r="T17" s="11"/>
      <c r="U17" s="11"/>
      <c r="V17" s="11"/>
      <c r="W17" s="13"/>
      <c r="X17" s="11"/>
      <c r="Y17" s="11"/>
      <c r="Z17" s="11"/>
      <c r="AA17" s="11"/>
      <c r="AB17" s="11"/>
      <c r="AC17" s="11"/>
      <c r="AD17" s="11"/>
      <c r="AE17" s="11"/>
      <c r="AF17" s="11"/>
      <c r="AG17" s="11"/>
      <c r="AH17" s="11"/>
      <c r="AI17" s="11"/>
      <c r="AJ17" s="11"/>
      <c r="AK17" s="11"/>
      <c r="AL17" s="11"/>
      <c r="AM17" s="11"/>
      <c r="AN17" s="11"/>
      <c r="AO17" s="11"/>
      <c r="AP17" s="11"/>
      <c r="AQ17" s="11"/>
      <c r="AR17" s="14"/>
    </row>
    <row r="18" spans="1:46" ht="15.9" customHeight="1" x14ac:dyDescent="0.25">
      <c r="A18" s="15">
        <v>1</v>
      </c>
      <c r="B18" s="147" t="str">
        <f>'ORÇAMENTO Praia Central - Sul'!B18:I18</f>
        <v>SERVIÇOS PRELIMINARES</v>
      </c>
      <c r="C18" s="16"/>
      <c r="D18" s="17"/>
      <c r="E18" s="17"/>
      <c r="F18" s="18"/>
      <c r="G18" s="17"/>
      <c r="H18" s="18"/>
      <c r="I18" s="17"/>
      <c r="J18" s="18"/>
      <c r="K18" s="17"/>
      <c r="L18" s="18"/>
      <c r="M18" s="17"/>
      <c r="N18" s="18"/>
      <c r="O18" s="17"/>
      <c r="P18" s="18"/>
      <c r="Q18" s="17"/>
      <c r="R18" s="18"/>
      <c r="S18" s="18"/>
      <c r="T18" s="18"/>
      <c r="U18" s="18"/>
      <c r="V18" s="18"/>
      <c r="W18" s="17"/>
      <c r="X18" s="18"/>
      <c r="Y18" s="17"/>
      <c r="Z18" s="18"/>
      <c r="AA18" s="17"/>
      <c r="AB18" s="18"/>
      <c r="AC18" s="17"/>
      <c r="AD18" s="18"/>
      <c r="AE18" s="17"/>
      <c r="AF18" s="18"/>
      <c r="AG18" s="17"/>
      <c r="AH18" s="18"/>
      <c r="AI18" s="18"/>
      <c r="AJ18" s="18"/>
      <c r="AK18" s="18"/>
      <c r="AL18" s="18"/>
      <c r="AM18" s="18"/>
      <c r="AN18" s="18"/>
      <c r="AO18" s="17"/>
      <c r="AP18" s="18"/>
      <c r="AQ18" s="17"/>
      <c r="AR18" s="19"/>
      <c r="AT18" s="20"/>
    </row>
    <row r="19" spans="1:46" ht="25.7" x14ac:dyDescent="0.25">
      <c r="A19" s="21" t="s">
        <v>36</v>
      </c>
      <c r="B19" s="22" t="str">
        <f>'ORÇAMENTO Praia Central - Sul'!B19:H19</f>
        <v>Canteiro de Obras (Trecho 4+250 até 4+992,40 / 742,40m)</v>
      </c>
      <c r="C19" s="23">
        <v>697489.29</v>
      </c>
      <c r="D19" s="24">
        <f>C19/$C$65</f>
        <v>1.7000469880216217E-2</v>
      </c>
      <c r="E19" s="25">
        <v>7.1499999999999994E-2</v>
      </c>
      <c r="F19" s="26">
        <f>ROUND(E19*$C19,2)</f>
        <v>49870.48</v>
      </c>
      <c r="G19" s="25">
        <v>7.1499999999999994E-2</v>
      </c>
      <c r="H19" s="26">
        <f>ROUND(G19*$C19,2)</f>
        <v>49870.48</v>
      </c>
      <c r="I19" s="25">
        <v>7.1499999999999994E-2</v>
      </c>
      <c r="J19" s="26">
        <f>ROUND(I19*$C19,2)</f>
        <v>49870.48</v>
      </c>
      <c r="K19" s="25">
        <v>7.1499999999999994E-2</v>
      </c>
      <c r="L19" s="26">
        <f>ROUND(K19*$C19,2)</f>
        <v>49870.48</v>
      </c>
      <c r="M19" s="25">
        <v>7.1499999999999994E-2</v>
      </c>
      <c r="N19" s="26">
        <f>ROUND(M19*$C19,2)</f>
        <v>49870.48</v>
      </c>
      <c r="O19" s="25">
        <v>7.1499999999999994E-2</v>
      </c>
      <c r="P19" s="26">
        <f>ROUND(O19*$C19,2)</f>
        <v>49870.48</v>
      </c>
      <c r="Q19" s="25">
        <v>7.1499999999999994E-2</v>
      </c>
      <c r="R19" s="26">
        <f>ROUND(Q19*$C19,2)</f>
        <v>49870.48</v>
      </c>
      <c r="S19" s="25">
        <v>7.1499999999999994E-2</v>
      </c>
      <c r="T19" s="26">
        <f>ROUND(S19*$C19,2)</f>
        <v>49870.48</v>
      </c>
      <c r="U19" s="25">
        <v>7.1499999999999994E-2</v>
      </c>
      <c r="V19" s="26">
        <f>ROUND(U19*$C19,2)</f>
        <v>49870.48</v>
      </c>
      <c r="W19" s="25">
        <v>7.1499999999999994E-2</v>
      </c>
      <c r="X19" s="26">
        <f>ROUND(W19*$C19,2)</f>
        <v>49870.48</v>
      </c>
      <c r="Y19" s="25">
        <v>7.1499999999999994E-2</v>
      </c>
      <c r="Z19" s="26">
        <f>ROUND(Y19*$C19,2)</f>
        <v>49870.48</v>
      </c>
      <c r="AA19" s="25">
        <v>7.1499999999999994E-2</v>
      </c>
      <c r="AB19" s="26">
        <f>ROUND(AA19*$C19,2)</f>
        <v>49870.48</v>
      </c>
      <c r="AC19" s="25">
        <v>7.1499999999999994E-2</v>
      </c>
      <c r="AD19" s="26">
        <f>ROUND(AC19*$C19,2)</f>
        <v>49870.48</v>
      </c>
      <c r="AE19" s="25">
        <v>7.0499999999999993E-2</v>
      </c>
      <c r="AF19" s="26">
        <f>ROUND(AE19*$C19,2)+0.06</f>
        <v>49173.049999999996</v>
      </c>
      <c r="AG19" s="25"/>
      <c r="AH19" s="26">
        <f>ROUND(AG19*$C19,2)</f>
        <v>0</v>
      </c>
      <c r="AI19" s="25"/>
      <c r="AJ19" s="26">
        <f>ROUND(AI19*$C19,2)</f>
        <v>0</v>
      </c>
      <c r="AK19" s="25"/>
      <c r="AL19" s="26">
        <f>ROUND(AK19*$C19,2)</f>
        <v>0</v>
      </c>
      <c r="AM19" s="25"/>
      <c r="AN19" s="26">
        <f>ROUND(AM19*$C19,2)</f>
        <v>0</v>
      </c>
      <c r="AO19" s="25"/>
      <c r="AP19" s="26">
        <f>ROUND(AO19*$C19,2)</f>
        <v>0</v>
      </c>
      <c r="AQ19" s="25"/>
      <c r="AR19" s="26">
        <f>ROUND(AQ19*$C19,2)</f>
        <v>0</v>
      </c>
      <c r="AT19" s="20"/>
    </row>
    <row r="20" spans="1:46" ht="25.7" x14ac:dyDescent="0.25">
      <c r="A20" s="21" t="s">
        <v>66</v>
      </c>
      <c r="B20" s="22" t="str">
        <f>'ORÇAMENTO Praia Central - Sul'!B33</f>
        <v>Canteiro de Obras (Trecho 5+230 até 5+780 - 550,00m)</v>
      </c>
      <c r="C20" s="23">
        <v>602359.29999999993</v>
      </c>
      <c r="D20" s="24">
        <f>C20/$C$65</f>
        <v>1.4681789790231936E-2</v>
      </c>
      <c r="E20" s="25"/>
      <c r="F20" s="26">
        <f>ROUND(E20*$C20,2)</f>
        <v>0</v>
      </c>
      <c r="G20" s="25"/>
      <c r="H20" s="26">
        <f>ROUND(G20*$C20,2)</f>
        <v>0</v>
      </c>
      <c r="I20" s="25"/>
      <c r="J20" s="26">
        <f>ROUND(I20*$C20,2)</f>
        <v>0</v>
      </c>
      <c r="K20" s="25"/>
      <c r="L20" s="26">
        <f>ROUND(K20*$C20,2)</f>
        <v>0</v>
      </c>
      <c r="M20" s="25"/>
      <c r="N20" s="26">
        <f>ROUND(M20*$C20,2)</f>
        <v>0</v>
      </c>
      <c r="O20" s="25"/>
      <c r="P20" s="26">
        <f>ROUND(O20*$C20,2)</f>
        <v>0</v>
      </c>
      <c r="Q20" s="25"/>
      <c r="R20" s="26">
        <f>ROUND(Q20*$C20,2)</f>
        <v>0</v>
      </c>
      <c r="S20" s="25"/>
      <c r="T20" s="26">
        <f>ROUND(S20*$C20,2)</f>
        <v>0</v>
      </c>
      <c r="U20" s="25"/>
      <c r="V20" s="26">
        <f>ROUND(U20*$C20,2)</f>
        <v>0</v>
      </c>
      <c r="W20" s="25"/>
      <c r="X20" s="26">
        <f>ROUND(W20*$C20,2)</f>
        <v>0</v>
      </c>
      <c r="Y20" s="25">
        <v>0.1</v>
      </c>
      <c r="Z20" s="26">
        <f>ROUND(Y20*$C20,2)</f>
        <v>60235.93</v>
      </c>
      <c r="AA20" s="25">
        <v>0.1</v>
      </c>
      <c r="AB20" s="26">
        <f>ROUND(AA20*$C20,2)</f>
        <v>60235.93</v>
      </c>
      <c r="AC20" s="25">
        <v>0.1</v>
      </c>
      <c r="AD20" s="26">
        <f>ROUND(AC20*$C20,2)</f>
        <v>60235.93</v>
      </c>
      <c r="AE20" s="25">
        <v>0.1</v>
      </c>
      <c r="AF20" s="26">
        <f>ROUND(AE20*$C20,2)</f>
        <v>60235.93</v>
      </c>
      <c r="AG20" s="25">
        <v>0.1</v>
      </c>
      <c r="AH20" s="26">
        <f>ROUND(AG20*$C20,2)</f>
        <v>60235.93</v>
      </c>
      <c r="AI20" s="25">
        <v>0.1</v>
      </c>
      <c r="AJ20" s="26">
        <f>ROUND(AI20*$C20,2)</f>
        <v>60235.93</v>
      </c>
      <c r="AK20" s="25">
        <v>0.1</v>
      </c>
      <c r="AL20" s="26">
        <f>ROUND(AK20*$C20,2)</f>
        <v>60235.93</v>
      </c>
      <c r="AM20" s="25">
        <v>0.1</v>
      </c>
      <c r="AN20" s="26">
        <f>ROUND(AM20*$C20,2)</f>
        <v>60235.93</v>
      </c>
      <c r="AO20" s="25">
        <v>0.1</v>
      </c>
      <c r="AP20" s="26">
        <f>ROUND(AO20*$C20,2)</f>
        <v>60235.93</v>
      </c>
      <c r="AQ20" s="25">
        <v>0.1</v>
      </c>
      <c r="AR20" s="26">
        <f>ROUND(AQ20*$C20,2)</f>
        <v>60235.93</v>
      </c>
      <c r="AT20" s="20"/>
    </row>
    <row r="21" spans="1:46" x14ac:dyDescent="0.25">
      <c r="A21" s="21" t="s">
        <v>83</v>
      </c>
      <c r="B21" s="22" t="s">
        <v>84</v>
      </c>
      <c r="C21" s="23">
        <v>2234024.1599999997</v>
      </c>
      <c r="D21" s="24">
        <f>C21/$C$65</f>
        <v>5.4451675442579665E-2</v>
      </c>
      <c r="E21" s="25">
        <v>0.05</v>
      </c>
      <c r="F21" s="26">
        <f>ROUND(E21*$C21,2)</f>
        <v>111701.21</v>
      </c>
      <c r="G21" s="25">
        <v>0.05</v>
      </c>
      <c r="H21" s="26">
        <f>ROUND(G21*$C21,2)</f>
        <v>111701.21</v>
      </c>
      <c r="I21" s="25">
        <v>0.05</v>
      </c>
      <c r="J21" s="26">
        <f>ROUND(I21*$C21,2)</f>
        <v>111701.21</v>
      </c>
      <c r="K21" s="25">
        <v>0.05</v>
      </c>
      <c r="L21" s="26">
        <f>ROUND(K21*$C21,2)</f>
        <v>111701.21</v>
      </c>
      <c r="M21" s="25">
        <v>0.05</v>
      </c>
      <c r="N21" s="26">
        <f>ROUND(M21*$C21,2)</f>
        <v>111701.21</v>
      </c>
      <c r="O21" s="25">
        <v>0.05</v>
      </c>
      <c r="P21" s="26">
        <f>ROUND(O21*$C21,2)</f>
        <v>111701.21</v>
      </c>
      <c r="Q21" s="25">
        <v>0.05</v>
      </c>
      <c r="R21" s="26">
        <f>ROUND(Q21*$C21,2)</f>
        <v>111701.21</v>
      </c>
      <c r="S21" s="25">
        <v>0.05</v>
      </c>
      <c r="T21" s="26">
        <f>ROUND(S21*$C21,2)</f>
        <v>111701.21</v>
      </c>
      <c r="U21" s="25">
        <v>0.05</v>
      </c>
      <c r="V21" s="26">
        <f>ROUND(U21*$C21,2)</f>
        <v>111701.21</v>
      </c>
      <c r="W21" s="25">
        <v>0.05</v>
      </c>
      <c r="X21" s="26">
        <f>ROUND(W21*$C21,2)</f>
        <v>111701.21</v>
      </c>
      <c r="Y21" s="25">
        <v>0.05</v>
      </c>
      <c r="Z21" s="26">
        <f>ROUND(Y21*$C21,2)-0.01</f>
        <v>111701.20000000001</v>
      </c>
      <c r="AA21" s="25">
        <v>0.05</v>
      </c>
      <c r="AB21" s="26">
        <f>ROUND(AA21*$C21,2)-0.01</f>
        <v>111701.20000000001</v>
      </c>
      <c r="AC21" s="25">
        <v>0.05</v>
      </c>
      <c r="AD21" s="26">
        <f>ROUND(AC21*$C21,2)-0.01</f>
        <v>111701.20000000001</v>
      </c>
      <c r="AE21" s="25">
        <v>0.05</v>
      </c>
      <c r="AF21" s="26">
        <f>ROUND(AE21*$C21,2)-0.01</f>
        <v>111701.20000000001</v>
      </c>
      <c r="AG21" s="25">
        <v>0.05</v>
      </c>
      <c r="AH21" s="26">
        <f>ROUND(AG21*$C21,2)</f>
        <v>111701.21</v>
      </c>
      <c r="AI21" s="25">
        <v>0.05</v>
      </c>
      <c r="AJ21" s="26">
        <f>ROUND(AI21*$C21,2)</f>
        <v>111701.21</v>
      </c>
      <c r="AK21" s="25">
        <v>0.05</v>
      </c>
      <c r="AL21" s="26">
        <f>ROUND(AK21*$C21,2)</f>
        <v>111701.21</v>
      </c>
      <c r="AM21" s="25">
        <v>0.05</v>
      </c>
      <c r="AN21" s="26">
        <f>ROUND(AM21*$C21,2)</f>
        <v>111701.21</v>
      </c>
      <c r="AO21" s="25">
        <v>0.05</v>
      </c>
      <c r="AP21" s="26">
        <f>ROUND(AO21*$C21,2)</f>
        <v>111701.21</v>
      </c>
      <c r="AQ21" s="25">
        <v>0.05</v>
      </c>
      <c r="AR21" s="26">
        <f>ROUND(AQ21*$C21,2)</f>
        <v>111701.21</v>
      </c>
      <c r="AT21" s="20"/>
    </row>
    <row r="22" spans="1:46" ht="15.9" customHeight="1" x14ac:dyDescent="0.25">
      <c r="A22" s="15">
        <v>2</v>
      </c>
      <c r="B22" s="147" t="str">
        <f>'ORÇAMENTO Praia Central - Sul'!B67:I67</f>
        <v>REMOÇÕES E DEMOLIÇÕES</v>
      </c>
      <c r="C22" s="16"/>
      <c r="D22" s="17"/>
      <c r="E22" s="17"/>
      <c r="F22" s="18"/>
      <c r="G22" s="17"/>
      <c r="H22" s="18"/>
      <c r="I22" s="17"/>
      <c r="J22" s="18"/>
      <c r="K22" s="17"/>
      <c r="L22" s="18"/>
      <c r="M22" s="17"/>
      <c r="N22" s="18"/>
      <c r="O22" s="17"/>
      <c r="P22" s="18"/>
      <c r="Q22" s="17"/>
      <c r="R22" s="18"/>
      <c r="S22" s="17"/>
      <c r="T22" s="18"/>
      <c r="U22" s="17"/>
      <c r="V22" s="18"/>
      <c r="W22" s="17"/>
      <c r="X22" s="18"/>
      <c r="Y22" s="17"/>
      <c r="Z22" s="18"/>
      <c r="AA22" s="17"/>
      <c r="AB22" s="18"/>
      <c r="AC22" s="17"/>
      <c r="AD22" s="18"/>
      <c r="AE22" s="17"/>
      <c r="AF22" s="18"/>
      <c r="AG22" s="17"/>
      <c r="AH22" s="18"/>
      <c r="AI22" s="17"/>
      <c r="AJ22" s="18"/>
      <c r="AK22" s="17"/>
      <c r="AL22" s="18"/>
      <c r="AM22" s="17"/>
      <c r="AN22" s="18"/>
      <c r="AO22" s="17"/>
      <c r="AP22" s="18"/>
      <c r="AQ22" s="17"/>
      <c r="AR22" s="19"/>
      <c r="AT22" s="20"/>
    </row>
    <row r="23" spans="1:46" ht="15.9" customHeight="1" x14ac:dyDescent="0.25">
      <c r="A23" s="21" t="s">
        <v>124</v>
      </c>
      <c r="B23" s="22" t="s">
        <v>1032</v>
      </c>
      <c r="C23" s="23">
        <v>582142.01000000024</v>
      </c>
      <c r="D23" s="24">
        <f>C23/$C$65</f>
        <v>1.4189017450022108E-2</v>
      </c>
      <c r="E23" s="25">
        <v>0.05</v>
      </c>
      <c r="F23" s="26">
        <f>ROUND(E23*$C23,2)</f>
        <v>29107.1</v>
      </c>
      <c r="G23" s="25">
        <v>0.05</v>
      </c>
      <c r="H23" s="26">
        <f>ROUND(G23*$C23,2)</f>
        <v>29107.1</v>
      </c>
      <c r="I23" s="25">
        <v>0.05</v>
      </c>
      <c r="J23" s="26">
        <f>ROUND(I23*$C23,2)</f>
        <v>29107.1</v>
      </c>
      <c r="K23" s="25">
        <v>0.05</v>
      </c>
      <c r="L23" s="26">
        <f>ROUND(K23*$C23,2)</f>
        <v>29107.1</v>
      </c>
      <c r="M23" s="25">
        <v>0.05</v>
      </c>
      <c r="N23" s="26">
        <f>ROUND(M23*$C23,2)</f>
        <v>29107.1</v>
      </c>
      <c r="O23" s="25">
        <v>0.05</v>
      </c>
      <c r="P23" s="26">
        <f>ROUND(O23*$C23,2)</f>
        <v>29107.1</v>
      </c>
      <c r="Q23" s="25">
        <v>0.05</v>
      </c>
      <c r="R23" s="26">
        <f>ROUND(Q23*$C23,2)</f>
        <v>29107.1</v>
      </c>
      <c r="S23" s="25">
        <v>0.05</v>
      </c>
      <c r="T23" s="26">
        <f>ROUND(S23*$C23,2)</f>
        <v>29107.1</v>
      </c>
      <c r="U23" s="25">
        <v>0.05</v>
      </c>
      <c r="V23" s="26">
        <f>ROUND(U23*$C23,2)</f>
        <v>29107.1</v>
      </c>
      <c r="W23" s="25">
        <v>0.05</v>
      </c>
      <c r="X23" s="26">
        <f>ROUND(W23*$C23,2)</f>
        <v>29107.1</v>
      </c>
      <c r="Y23" s="25">
        <v>0.05</v>
      </c>
      <c r="Z23" s="26">
        <f>ROUND(Y23*$C23,2)</f>
        <v>29107.1</v>
      </c>
      <c r="AA23" s="25">
        <v>0.05</v>
      </c>
      <c r="AB23" s="26">
        <f>ROUND(AA23*$C23,2)</f>
        <v>29107.1</v>
      </c>
      <c r="AC23" s="25">
        <v>0.05</v>
      </c>
      <c r="AD23" s="26">
        <f>ROUND(AC23*$C23,2)</f>
        <v>29107.1</v>
      </c>
      <c r="AE23" s="25">
        <v>0.05</v>
      </c>
      <c r="AF23" s="26">
        <f>ROUND(AE23*$C23,2)</f>
        <v>29107.1</v>
      </c>
      <c r="AG23" s="25">
        <v>0.05</v>
      </c>
      <c r="AH23" s="26">
        <f>ROUND(AG23*$C23,2)</f>
        <v>29107.1</v>
      </c>
      <c r="AI23" s="25">
        <v>0.05</v>
      </c>
      <c r="AJ23" s="26">
        <f>ROUND(AI23*$C23,2)</f>
        <v>29107.1</v>
      </c>
      <c r="AK23" s="25">
        <v>0.05</v>
      </c>
      <c r="AL23" s="26">
        <f>ROUND(AK23*$C23,2)</f>
        <v>29107.1</v>
      </c>
      <c r="AM23" s="25">
        <v>0.05</v>
      </c>
      <c r="AN23" s="26">
        <f>ROUND(AM23*$C23,2)</f>
        <v>29107.1</v>
      </c>
      <c r="AO23" s="25">
        <v>0.05</v>
      </c>
      <c r="AP23" s="26">
        <f>ROUND(AO23*$C23,2)</f>
        <v>29107.1</v>
      </c>
      <c r="AQ23" s="25">
        <v>0.05</v>
      </c>
      <c r="AR23" s="26">
        <f>ROUND(AQ23*$C23,2)+0.01</f>
        <v>29107.109999999997</v>
      </c>
      <c r="AT23" s="20"/>
    </row>
    <row r="24" spans="1:46" ht="15.9" customHeight="1" x14ac:dyDescent="0.25">
      <c r="A24" s="15">
        <v>3</v>
      </c>
      <c r="B24" s="147" t="str">
        <f>'ORÇAMENTO Praia Central - Sul'!B100:I100</f>
        <v>SERVIÇOS DE CONTENÇÃO E TERRAPLENAGEM</v>
      </c>
      <c r="C24" s="16"/>
      <c r="D24" s="17"/>
      <c r="E24" s="17"/>
      <c r="F24" s="18"/>
      <c r="G24" s="17"/>
      <c r="H24" s="18"/>
      <c r="I24" s="17"/>
      <c r="J24" s="18"/>
      <c r="K24" s="17"/>
      <c r="L24" s="18"/>
      <c r="M24" s="17"/>
      <c r="N24" s="18"/>
      <c r="O24" s="17"/>
      <c r="P24" s="18"/>
      <c r="Q24" s="17"/>
      <c r="R24" s="18"/>
      <c r="S24" s="17"/>
      <c r="T24" s="18"/>
      <c r="U24" s="17"/>
      <c r="V24" s="18"/>
      <c r="W24" s="17"/>
      <c r="X24" s="18"/>
      <c r="Y24" s="17"/>
      <c r="Z24" s="18"/>
      <c r="AA24" s="17"/>
      <c r="AB24" s="18"/>
      <c r="AC24" s="17"/>
      <c r="AD24" s="18"/>
      <c r="AE24" s="17"/>
      <c r="AF24" s="18"/>
      <c r="AG24" s="17"/>
      <c r="AH24" s="18"/>
      <c r="AI24" s="17"/>
      <c r="AJ24" s="18"/>
      <c r="AK24" s="17"/>
      <c r="AL24" s="18"/>
      <c r="AM24" s="17"/>
      <c r="AN24" s="18"/>
      <c r="AO24" s="17"/>
      <c r="AP24" s="18"/>
      <c r="AQ24" s="17"/>
      <c r="AR24" s="19"/>
      <c r="AT24" s="20"/>
    </row>
    <row r="25" spans="1:46" ht="15.9" customHeight="1" x14ac:dyDescent="0.25">
      <c r="A25" s="21" t="s">
        <v>12</v>
      </c>
      <c r="B25" s="22" t="s">
        <v>188</v>
      </c>
      <c r="C25" s="23">
        <v>7536357.5999999987</v>
      </c>
      <c r="D25" s="24">
        <f>C25/$C$65</f>
        <v>0.18368973147292131</v>
      </c>
      <c r="E25" s="25">
        <v>5.6000000000000001E-2</v>
      </c>
      <c r="F25" s="26">
        <f>ROUND(E25*$C25,2)</f>
        <v>422036.03</v>
      </c>
      <c r="G25" s="25">
        <v>5.6000000000000001E-2</v>
      </c>
      <c r="H25" s="26">
        <f>ROUND(G25*$C25,2)</f>
        <v>422036.03</v>
      </c>
      <c r="I25" s="25">
        <v>5.6000000000000001E-2</v>
      </c>
      <c r="J25" s="26">
        <f>ROUND(I25*$C25,2)</f>
        <v>422036.03</v>
      </c>
      <c r="K25" s="25">
        <v>5.6000000000000001E-2</v>
      </c>
      <c r="L25" s="26">
        <f>ROUND(K25*$C25,2)</f>
        <v>422036.03</v>
      </c>
      <c r="M25" s="25">
        <v>5.6000000000000001E-2</v>
      </c>
      <c r="N25" s="26">
        <f>ROUND(M25*$C25,2)</f>
        <v>422036.03</v>
      </c>
      <c r="O25" s="25">
        <v>5.6000000000000001E-2</v>
      </c>
      <c r="P25" s="26">
        <f>ROUND(O25*$C25,2)</f>
        <v>422036.03</v>
      </c>
      <c r="Q25" s="25">
        <v>5.6000000000000001E-2</v>
      </c>
      <c r="R25" s="26">
        <f>ROUND(Q25*$C25,2)</f>
        <v>422036.03</v>
      </c>
      <c r="S25" s="25">
        <v>5.6000000000000001E-2</v>
      </c>
      <c r="T25" s="26">
        <f>ROUND(S25*$C25,2)</f>
        <v>422036.03</v>
      </c>
      <c r="U25" s="25">
        <v>5.6000000000000001E-2</v>
      </c>
      <c r="V25" s="26">
        <f>ROUND(U25*$C25,2)</f>
        <v>422036.03</v>
      </c>
      <c r="W25" s="25">
        <v>5.6000000000000001E-2</v>
      </c>
      <c r="X25" s="26">
        <f>ROUND(W25*$C25,2)</f>
        <v>422036.03</v>
      </c>
      <c r="Y25" s="25">
        <v>5.6000000000000001E-2</v>
      </c>
      <c r="Z25" s="26">
        <f>ROUND(Y25*$C25,2)</f>
        <v>422036.03</v>
      </c>
      <c r="AA25" s="25">
        <v>5.6000000000000001E-2</v>
      </c>
      <c r="AB25" s="26">
        <f>ROUND(AA25*$C25,2)</f>
        <v>422036.03</v>
      </c>
      <c r="AC25" s="25">
        <v>5.6000000000000001E-2</v>
      </c>
      <c r="AD25" s="26">
        <f>ROUND(AC25*$C25,2)</f>
        <v>422036.03</v>
      </c>
      <c r="AE25" s="25">
        <v>5.6000000000000001E-2</v>
      </c>
      <c r="AF25" s="26">
        <f>ROUND(AE25*$C25,2)</f>
        <v>422036.03</v>
      </c>
      <c r="AG25" s="25">
        <v>5.6000000000000001E-2</v>
      </c>
      <c r="AH25" s="26">
        <f>ROUND(AG25*$C25,2)</f>
        <v>422036.03</v>
      </c>
      <c r="AI25" s="25">
        <v>5.6000000000000001E-2</v>
      </c>
      <c r="AJ25" s="26">
        <f>ROUND(AI25*$C25,2)</f>
        <v>422036.03</v>
      </c>
      <c r="AK25" s="25">
        <v>5.6000000000000001E-2</v>
      </c>
      <c r="AL25" s="26">
        <f>ROUND(AK25*$C25,2)</f>
        <v>422036.03</v>
      </c>
      <c r="AM25" s="25">
        <v>4.8000000000000001E-2</v>
      </c>
      <c r="AN25" s="26">
        <f>ROUND(AM25*$C25,2)-0.07</f>
        <v>361745.08999999997</v>
      </c>
      <c r="AO25" s="25"/>
      <c r="AP25" s="26">
        <f>ROUND(AO25*$C25,2)</f>
        <v>0</v>
      </c>
      <c r="AQ25" s="25"/>
      <c r="AR25" s="26">
        <f>ROUND(AQ25*$C25,2)</f>
        <v>0</v>
      </c>
      <c r="AT25" s="20"/>
    </row>
    <row r="26" spans="1:46" ht="15.9" customHeight="1" x14ac:dyDescent="0.25">
      <c r="A26" s="21" t="s">
        <v>13</v>
      </c>
      <c r="B26" s="22" t="s">
        <v>222</v>
      </c>
      <c r="C26" s="23">
        <v>120541.03</v>
      </c>
      <c r="D26" s="24">
        <f>C26/$C$65</f>
        <v>2.9380438943302474E-3</v>
      </c>
      <c r="E26" s="25">
        <v>5.6000000000000001E-2</v>
      </c>
      <c r="F26" s="26">
        <f>ROUND(E26*$C26,2)</f>
        <v>6750.3</v>
      </c>
      <c r="G26" s="25">
        <v>5.6000000000000001E-2</v>
      </c>
      <c r="H26" s="26">
        <f>ROUND(G26*$C26,2)</f>
        <v>6750.3</v>
      </c>
      <c r="I26" s="25">
        <v>5.6000000000000001E-2</v>
      </c>
      <c r="J26" s="26">
        <f>ROUND(I26*$C26,2)</f>
        <v>6750.3</v>
      </c>
      <c r="K26" s="25">
        <v>5.6000000000000001E-2</v>
      </c>
      <c r="L26" s="26">
        <f>ROUND(K26*$C26,2)</f>
        <v>6750.3</v>
      </c>
      <c r="M26" s="25">
        <v>5.6000000000000001E-2</v>
      </c>
      <c r="N26" s="26">
        <f>ROUND(M26*$C26,2)</f>
        <v>6750.3</v>
      </c>
      <c r="O26" s="25">
        <v>5.6000000000000001E-2</v>
      </c>
      <c r="P26" s="26">
        <f>ROUND(O26*$C26,2)</f>
        <v>6750.3</v>
      </c>
      <c r="Q26" s="25">
        <v>5.6000000000000001E-2</v>
      </c>
      <c r="R26" s="26">
        <f>ROUND(Q26*$C26,2)</f>
        <v>6750.3</v>
      </c>
      <c r="S26" s="25">
        <v>5.6000000000000001E-2</v>
      </c>
      <c r="T26" s="26">
        <f>ROUND(S26*$C26,2)</f>
        <v>6750.3</v>
      </c>
      <c r="U26" s="25">
        <v>5.6000000000000001E-2</v>
      </c>
      <c r="V26" s="26">
        <f>ROUND(U26*$C26,2)</f>
        <v>6750.3</v>
      </c>
      <c r="W26" s="25">
        <v>5.6000000000000001E-2</v>
      </c>
      <c r="X26" s="26">
        <f>ROUND(W26*$C26,2)</f>
        <v>6750.3</v>
      </c>
      <c r="Y26" s="25">
        <v>5.6000000000000001E-2</v>
      </c>
      <c r="Z26" s="26">
        <f>ROUND(Y26*$C26,2)</f>
        <v>6750.3</v>
      </c>
      <c r="AA26" s="25">
        <v>5.6000000000000001E-2</v>
      </c>
      <c r="AB26" s="26">
        <f>ROUND(AA26*$C26,2)</f>
        <v>6750.3</v>
      </c>
      <c r="AC26" s="25">
        <v>5.6000000000000001E-2</v>
      </c>
      <c r="AD26" s="26">
        <f>ROUND(AC26*$C26,2)</f>
        <v>6750.3</v>
      </c>
      <c r="AE26" s="25">
        <v>5.6000000000000001E-2</v>
      </c>
      <c r="AF26" s="26">
        <f>ROUND(AE26*$C26,2)</f>
        <v>6750.3</v>
      </c>
      <c r="AG26" s="25">
        <v>5.6000000000000001E-2</v>
      </c>
      <c r="AH26" s="26">
        <f>ROUND(AG26*$C26,2)</f>
        <v>6750.3</v>
      </c>
      <c r="AI26" s="25">
        <v>5.6000000000000001E-2</v>
      </c>
      <c r="AJ26" s="26">
        <f>ROUND(AI26*$C26,2)</f>
        <v>6750.3</v>
      </c>
      <c r="AK26" s="25">
        <v>5.6000000000000001E-2</v>
      </c>
      <c r="AL26" s="26">
        <f>ROUND(AK26*$C26,2)</f>
        <v>6750.3</v>
      </c>
      <c r="AM26" s="25">
        <v>4.8000000000000001E-2</v>
      </c>
      <c r="AN26" s="26">
        <f>ROUND(AM26*$C26,2)-0.04</f>
        <v>5785.93</v>
      </c>
      <c r="AO26" s="25"/>
      <c r="AP26" s="26">
        <f>ROUND(AO26*$C26,2)</f>
        <v>0</v>
      </c>
      <c r="AQ26" s="25"/>
      <c r="AR26" s="26">
        <f>ROUND(AQ26*$C26,2)</f>
        <v>0</v>
      </c>
      <c r="AT26" s="20"/>
    </row>
    <row r="27" spans="1:46" ht="15.9" customHeight="1" x14ac:dyDescent="0.25">
      <c r="A27" s="15">
        <v>4</v>
      </c>
      <c r="B27" s="147" t="str">
        <f>'ORÇAMENTO Praia Central - Sul'!B128:I128</f>
        <v>DRENAGEM PLUVIAL</v>
      </c>
      <c r="C27" s="16"/>
      <c r="D27" s="17"/>
      <c r="E27" s="17"/>
      <c r="F27" s="18"/>
      <c r="G27" s="17"/>
      <c r="H27" s="18"/>
      <c r="I27" s="17"/>
      <c r="J27" s="18"/>
      <c r="K27" s="17"/>
      <c r="L27" s="18"/>
      <c r="M27" s="17"/>
      <c r="N27" s="18"/>
      <c r="O27" s="17"/>
      <c r="P27" s="18"/>
      <c r="Q27" s="17"/>
      <c r="R27" s="18"/>
      <c r="S27" s="17"/>
      <c r="T27" s="18"/>
      <c r="U27" s="17"/>
      <c r="V27" s="18"/>
      <c r="W27" s="17"/>
      <c r="X27" s="18"/>
      <c r="Y27" s="17"/>
      <c r="Z27" s="18"/>
      <c r="AA27" s="17"/>
      <c r="AB27" s="18"/>
      <c r="AC27" s="17"/>
      <c r="AD27" s="18"/>
      <c r="AE27" s="17"/>
      <c r="AF27" s="18"/>
      <c r="AG27" s="17"/>
      <c r="AH27" s="18"/>
      <c r="AI27" s="17"/>
      <c r="AJ27" s="18"/>
      <c r="AK27" s="17"/>
      <c r="AL27" s="18"/>
      <c r="AM27" s="17"/>
      <c r="AN27" s="18"/>
      <c r="AO27" s="17"/>
      <c r="AP27" s="18"/>
      <c r="AQ27" s="17"/>
      <c r="AR27" s="19"/>
      <c r="AT27" s="20"/>
    </row>
    <row r="28" spans="1:46" ht="15.9" customHeight="1" x14ac:dyDescent="0.25">
      <c r="A28" s="21" t="s">
        <v>238</v>
      </c>
      <c r="B28" s="22" t="s">
        <v>1033</v>
      </c>
      <c r="C28" s="23">
        <v>46259.039999999994</v>
      </c>
      <c r="D28" s="24">
        <f>C28/$C$65</f>
        <v>1.1275089488581495E-3</v>
      </c>
      <c r="E28" s="25">
        <v>5.6000000000000001E-2</v>
      </c>
      <c r="F28" s="26">
        <f>ROUND(E28*$C28,2)</f>
        <v>2590.5100000000002</v>
      </c>
      <c r="G28" s="25">
        <v>5.6000000000000001E-2</v>
      </c>
      <c r="H28" s="26">
        <f>ROUND(G28*$C28,2)</f>
        <v>2590.5100000000002</v>
      </c>
      <c r="I28" s="25">
        <v>5.6000000000000001E-2</v>
      </c>
      <c r="J28" s="26">
        <f>ROUND(I28*$C28,2)</f>
        <v>2590.5100000000002</v>
      </c>
      <c r="K28" s="25">
        <v>5.6000000000000001E-2</v>
      </c>
      <c r="L28" s="26">
        <f>ROUND(K28*$C28,2)</f>
        <v>2590.5100000000002</v>
      </c>
      <c r="M28" s="25">
        <v>5.6000000000000001E-2</v>
      </c>
      <c r="N28" s="26">
        <f>ROUND(M28*$C28,2)</f>
        <v>2590.5100000000002</v>
      </c>
      <c r="O28" s="25">
        <v>5.6000000000000001E-2</v>
      </c>
      <c r="P28" s="26">
        <f>ROUND(O28*$C28,2)</f>
        <v>2590.5100000000002</v>
      </c>
      <c r="Q28" s="25">
        <v>5.6000000000000001E-2</v>
      </c>
      <c r="R28" s="26">
        <f>ROUND(Q28*$C28,2)</f>
        <v>2590.5100000000002</v>
      </c>
      <c r="S28" s="25">
        <v>5.6000000000000001E-2</v>
      </c>
      <c r="T28" s="26">
        <f>ROUND(S28*$C28,2)</f>
        <v>2590.5100000000002</v>
      </c>
      <c r="U28" s="25">
        <v>5.6000000000000001E-2</v>
      </c>
      <c r="V28" s="26">
        <f>ROUND(U28*$C28,2)</f>
        <v>2590.5100000000002</v>
      </c>
      <c r="W28" s="25">
        <v>5.6000000000000001E-2</v>
      </c>
      <c r="X28" s="26">
        <f>ROUND(W28*$C28,2)</f>
        <v>2590.5100000000002</v>
      </c>
      <c r="Y28" s="25">
        <v>5.6000000000000001E-2</v>
      </c>
      <c r="Z28" s="26">
        <f>ROUND(Y28*$C28,2)</f>
        <v>2590.5100000000002</v>
      </c>
      <c r="AA28" s="25">
        <v>5.6000000000000001E-2</v>
      </c>
      <c r="AB28" s="26">
        <f>ROUND(AA28*$C28,2)</f>
        <v>2590.5100000000002</v>
      </c>
      <c r="AC28" s="25">
        <v>5.6000000000000001E-2</v>
      </c>
      <c r="AD28" s="26">
        <f>ROUND(AC28*$C28,2)</f>
        <v>2590.5100000000002</v>
      </c>
      <c r="AE28" s="25">
        <v>5.6000000000000001E-2</v>
      </c>
      <c r="AF28" s="26">
        <f>ROUND(AE28*$C28,2)</f>
        <v>2590.5100000000002</v>
      </c>
      <c r="AG28" s="25">
        <v>5.6000000000000001E-2</v>
      </c>
      <c r="AH28" s="26">
        <f>ROUND(AG28*$C28,2)</f>
        <v>2590.5100000000002</v>
      </c>
      <c r="AI28" s="25">
        <v>5.6000000000000001E-2</v>
      </c>
      <c r="AJ28" s="26">
        <f>ROUND(AI28*$C28,2)</f>
        <v>2590.5100000000002</v>
      </c>
      <c r="AK28" s="25">
        <v>5.6000000000000001E-2</v>
      </c>
      <c r="AL28" s="26">
        <f>ROUND(AK28*$C28,2)</f>
        <v>2590.5100000000002</v>
      </c>
      <c r="AM28" s="25">
        <v>4.8000000000000001E-2</v>
      </c>
      <c r="AN28" s="26">
        <f>ROUND(AM28*$C28,2)-0.06</f>
        <v>2220.37</v>
      </c>
      <c r="AO28" s="25"/>
      <c r="AP28" s="26">
        <f>ROUND(AO28*$C28,2)</f>
        <v>0</v>
      </c>
      <c r="AQ28" s="25"/>
      <c r="AR28" s="26">
        <f>ROUND(AQ28*$C28,2)</f>
        <v>0</v>
      </c>
      <c r="AT28" s="20"/>
    </row>
    <row r="29" spans="1:46" ht="15.9" customHeight="1" x14ac:dyDescent="0.25">
      <c r="A29" s="21" t="s">
        <v>240</v>
      </c>
      <c r="B29" s="22" t="s">
        <v>1034</v>
      </c>
      <c r="C29" s="23">
        <v>461432.09</v>
      </c>
      <c r="D29" s="24">
        <f>C29/$C$65</f>
        <v>1.1246857063296582E-2</v>
      </c>
      <c r="E29" s="25">
        <v>5.6000000000000001E-2</v>
      </c>
      <c r="F29" s="26">
        <f>ROUND(E29*$C29,2)</f>
        <v>25840.2</v>
      </c>
      <c r="G29" s="25">
        <v>5.6000000000000001E-2</v>
      </c>
      <c r="H29" s="26">
        <f>ROUND(G29*$C29,2)</f>
        <v>25840.2</v>
      </c>
      <c r="I29" s="25">
        <v>5.6000000000000001E-2</v>
      </c>
      <c r="J29" s="26">
        <f>ROUND(I29*$C29,2)</f>
        <v>25840.2</v>
      </c>
      <c r="K29" s="25">
        <v>5.6000000000000001E-2</v>
      </c>
      <c r="L29" s="26">
        <f>ROUND(K29*$C29,2)</f>
        <v>25840.2</v>
      </c>
      <c r="M29" s="25">
        <v>5.6000000000000001E-2</v>
      </c>
      <c r="N29" s="26">
        <f>ROUND(M29*$C29,2)</f>
        <v>25840.2</v>
      </c>
      <c r="O29" s="25">
        <v>5.6000000000000001E-2</v>
      </c>
      <c r="P29" s="26">
        <f>ROUND(O29*$C29,2)</f>
        <v>25840.2</v>
      </c>
      <c r="Q29" s="25">
        <v>5.6000000000000001E-2</v>
      </c>
      <c r="R29" s="26">
        <f>ROUND(Q29*$C29,2)</f>
        <v>25840.2</v>
      </c>
      <c r="S29" s="25">
        <v>5.6000000000000001E-2</v>
      </c>
      <c r="T29" s="26">
        <f>ROUND(S29*$C29,2)</f>
        <v>25840.2</v>
      </c>
      <c r="U29" s="25">
        <v>5.6000000000000001E-2</v>
      </c>
      <c r="V29" s="26">
        <f>ROUND(U29*$C29,2)</f>
        <v>25840.2</v>
      </c>
      <c r="W29" s="25">
        <v>5.6000000000000001E-2</v>
      </c>
      <c r="X29" s="26">
        <f>ROUND(W29*$C29,2)</f>
        <v>25840.2</v>
      </c>
      <c r="Y29" s="25">
        <v>5.6000000000000001E-2</v>
      </c>
      <c r="Z29" s="26">
        <f>ROUND(Y29*$C29,2)</f>
        <v>25840.2</v>
      </c>
      <c r="AA29" s="25">
        <v>5.6000000000000001E-2</v>
      </c>
      <c r="AB29" s="26">
        <f>ROUND(AA29*$C29,2)</f>
        <v>25840.2</v>
      </c>
      <c r="AC29" s="25">
        <v>5.6000000000000001E-2</v>
      </c>
      <c r="AD29" s="26">
        <f>ROUND(AC29*$C29,2)</f>
        <v>25840.2</v>
      </c>
      <c r="AE29" s="25">
        <v>5.6000000000000001E-2</v>
      </c>
      <c r="AF29" s="26">
        <f>ROUND(AE29*$C29,2)</f>
        <v>25840.2</v>
      </c>
      <c r="AG29" s="25">
        <v>5.6000000000000001E-2</v>
      </c>
      <c r="AH29" s="26">
        <f>ROUND(AG29*$C29,2)</f>
        <v>25840.2</v>
      </c>
      <c r="AI29" s="25">
        <v>5.6000000000000001E-2</v>
      </c>
      <c r="AJ29" s="26">
        <f>ROUND(AI29*$C29,2)</f>
        <v>25840.2</v>
      </c>
      <c r="AK29" s="25">
        <v>5.6000000000000001E-2</v>
      </c>
      <c r="AL29" s="26">
        <f>ROUND(AK29*$C29,2)</f>
        <v>25840.2</v>
      </c>
      <c r="AM29" s="25">
        <v>4.8000000000000001E-2</v>
      </c>
      <c r="AN29" s="26">
        <f>ROUND(AM29*$C29,2)-0.05</f>
        <v>22148.690000000002</v>
      </c>
      <c r="AO29" s="25"/>
      <c r="AP29" s="26">
        <f>ROUND(AO29*$C29,2)</f>
        <v>0</v>
      </c>
      <c r="AQ29" s="25"/>
      <c r="AR29" s="26">
        <f>ROUND(AQ29*$C29,2)</f>
        <v>0</v>
      </c>
      <c r="AT29" s="20"/>
    </row>
    <row r="30" spans="1:46" ht="15.9" customHeight="1" x14ac:dyDescent="0.25">
      <c r="A30" s="21" t="s">
        <v>242</v>
      </c>
      <c r="B30" s="22" t="s">
        <v>1035</v>
      </c>
      <c r="C30" s="23">
        <v>3582876.8399999994</v>
      </c>
      <c r="D30" s="24">
        <f>C30/$C$65</f>
        <v>8.7328351382921221E-2</v>
      </c>
      <c r="E30" s="25">
        <v>5.6000000000000001E-2</v>
      </c>
      <c r="F30" s="26">
        <f>ROUND(E30*$C30,2)</f>
        <v>200641.1</v>
      </c>
      <c r="G30" s="25">
        <v>5.6000000000000001E-2</v>
      </c>
      <c r="H30" s="26">
        <f>ROUND(G30*$C30,2)</f>
        <v>200641.1</v>
      </c>
      <c r="I30" s="25">
        <v>5.6000000000000001E-2</v>
      </c>
      <c r="J30" s="26">
        <f>ROUND(I30*$C30,2)</f>
        <v>200641.1</v>
      </c>
      <c r="K30" s="25">
        <v>5.6000000000000001E-2</v>
      </c>
      <c r="L30" s="26">
        <f>ROUND(K30*$C30,2)</f>
        <v>200641.1</v>
      </c>
      <c r="M30" s="25">
        <v>5.6000000000000001E-2</v>
      </c>
      <c r="N30" s="26">
        <f>ROUND(M30*$C30,2)</f>
        <v>200641.1</v>
      </c>
      <c r="O30" s="25">
        <v>5.6000000000000001E-2</v>
      </c>
      <c r="P30" s="26">
        <f>ROUND(O30*$C30,2)</f>
        <v>200641.1</v>
      </c>
      <c r="Q30" s="25">
        <v>5.6000000000000001E-2</v>
      </c>
      <c r="R30" s="26">
        <f>ROUND(Q30*$C30,2)</f>
        <v>200641.1</v>
      </c>
      <c r="S30" s="25">
        <v>5.6000000000000001E-2</v>
      </c>
      <c r="T30" s="26">
        <f>ROUND(S30*$C30,2)</f>
        <v>200641.1</v>
      </c>
      <c r="U30" s="25">
        <v>5.6000000000000001E-2</v>
      </c>
      <c r="V30" s="26">
        <f>ROUND(U30*$C30,2)</f>
        <v>200641.1</v>
      </c>
      <c r="W30" s="25">
        <v>5.6000000000000001E-2</v>
      </c>
      <c r="X30" s="26">
        <f>ROUND(W30*$C30,2)</f>
        <v>200641.1</v>
      </c>
      <c r="Y30" s="25">
        <v>5.6000000000000001E-2</v>
      </c>
      <c r="Z30" s="26">
        <f>ROUND(Y30*$C30,2)</f>
        <v>200641.1</v>
      </c>
      <c r="AA30" s="25">
        <v>5.6000000000000001E-2</v>
      </c>
      <c r="AB30" s="26">
        <f>ROUND(AA30*$C30,2)</f>
        <v>200641.1</v>
      </c>
      <c r="AC30" s="25">
        <v>5.6000000000000001E-2</v>
      </c>
      <c r="AD30" s="26">
        <f>ROUND(AC30*$C30,2)</f>
        <v>200641.1</v>
      </c>
      <c r="AE30" s="25">
        <v>5.6000000000000001E-2</v>
      </c>
      <c r="AF30" s="26">
        <f>ROUND(AE30*$C30,2)</f>
        <v>200641.1</v>
      </c>
      <c r="AG30" s="25">
        <v>5.6000000000000001E-2</v>
      </c>
      <c r="AH30" s="26">
        <f>ROUND(AG30*$C30,2)</f>
        <v>200641.1</v>
      </c>
      <c r="AI30" s="25">
        <v>5.6000000000000001E-2</v>
      </c>
      <c r="AJ30" s="26">
        <f>ROUND(AI30*$C30,2)</f>
        <v>200641.1</v>
      </c>
      <c r="AK30" s="25">
        <v>5.6000000000000001E-2</v>
      </c>
      <c r="AL30" s="26">
        <f>ROUND(AK30*$C30,2)</f>
        <v>200641.1</v>
      </c>
      <c r="AM30" s="25">
        <v>4.8000000000000001E-2</v>
      </c>
      <c r="AN30" s="26">
        <f>ROUND(AM30*$C30,2)+0.05</f>
        <v>171978.13999999998</v>
      </c>
      <c r="AO30" s="25"/>
      <c r="AP30" s="26">
        <f>ROUND(AO30*$C30,2)</f>
        <v>0</v>
      </c>
      <c r="AQ30" s="25"/>
      <c r="AR30" s="26">
        <f>ROUND(AQ30*$C30,2)</f>
        <v>0</v>
      </c>
      <c r="AT30" s="20"/>
    </row>
    <row r="31" spans="1:46" ht="15.9" customHeight="1" x14ac:dyDescent="0.25">
      <c r="A31" s="21" t="s">
        <v>244</v>
      </c>
      <c r="B31" s="22" t="s">
        <v>1036</v>
      </c>
      <c r="C31" s="23">
        <v>163569.26</v>
      </c>
      <c r="D31" s="24">
        <f>C31/$C$65</f>
        <v>3.9868057012879083E-3</v>
      </c>
      <c r="E31" s="25">
        <v>5.6000000000000001E-2</v>
      </c>
      <c r="F31" s="26">
        <f>ROUND(E31*$C31,2)</f>
        <v>9159.8799999999992</v>
      </c>
      <c r="G31" s="25">
        <v>5.6000000000000001E-2</v>
      </c>
      <c r="H31" s="26">
        <f>ROUND(G31*$C31,2)</f>
        <v>9159.8799999999992</v>
      </c>
      <c r="I31" s="25">
        <v>5.6000000000000001E-2</v>
      </c>
      <c r="J31" s="26">
        <f>ROUND(I31*$C31,2)</f>
        <v>9159.8799999999992</v>
      </c>
      <c r="K31" s="25">
        <v>5.6000000000000001E-2</v>
      </c>
      <c r="L31" s="26">
        <f>ROUND(K31*$C31,2)</f>
        <v>9159.8799999999992</v>
      </c>
      <c r="M31" s="25">
        <v>5.6000000000000001E-2</v>
      </c>
      <c r="N31" s="26">
        <f>ROUND(M31*$C31,2)</f>
        <v>9159.8799999999992</v>
      </c>
      <c r="O31" s="25">
        <v>5.6000000000000001E-2</v>
      </c>
      <c r="P31" s="26">
        <f>ROUND(O31*$C31,2)</f>
        <v>9159.8799999999992</v>
      </c>
      <c r="Q31" s="25">
        <v>5.6000000000000001E-2</v>
      </c>
      <c r="R31" s="26">
        <f>ROUND(Q31*$C31,2)</f>
        <v>9159.8799999999992</v>
      </c>
      <c r="S31" s="25">
        <v>5.6000000000000001E-2</v>
      </c>
      <c r="T31" s="26">
        <f>ROUND(S31*$C31,2)</f>
        <v>9159.8799999999992</v>
      </c>
      <c r="U31" s="25">
        <v>5.6000000000000001E-2</v>
      </c>
      <c r="V31" s="26">
        <f>ROUND(U31*$C31,2)</f>
        <v>9159.8799999999992</v>
      </c>
      <c r="W31" s="25">
        <v>5.6000000000000001E-2</v>
      </c>
      <c r="X31" s="26">
        <f>ROUND(W31*$C31,2)</f>
        <v>9159.8799999999992</v>
      </c>
      <c r="Y31" s="25">
        <v>5.6000000000000001E-2</v>
      </c>
      <c r="Z31" s="26">
        <f>ROUND(Y31*$C31,2)</f>
        <v>9159.8799999999992</v>
      </c>
      <c r="AA31" s="25">
        <v>5.6000000000000001E-2</v>
      </c>
      <c r="AB31" s="26">
        <f>ROUND(AA31*$C31,2)</f>
        <v>9159.8799999999992</v>
      </c>
      <c r="AC31" s="25">
        <v>5.6000000000000001E-2</v>
      </c>
      <c r="AD31" s="26">
        <f>ROUND(AC31*$C31,2)</f>
        <v>9159.8799999999992</v>
      </c>
      <c r="AE31" s="25">
        <v>5.6000000000000001E-2</v>
      </c>
      <c r="AF31" s="26">
        <f>ROUND(AE31*$C31,2)</f>
        <v>9159.8799999999992</v>
      </c>
      <c r="AG31" s="25">
        <v>5.6000000000000001E-2</v>
      </c>
      <c r="AH31" s="26">
        <f>ROUND(AG31*$C31,2)</f>
        <v>9159.8799999999992</v>
      </c>
      <c r="AI31" s="25">
        <v>5.6000000000000001E-2</v>
      </c>
      <c r="AJ31" s="26">
        <f>ROUND(AI31*$C31,2)</f>
        <v>9159.8799999999992</v>
      </c>
      <c r="AK31" s="25">
        <v>5.6000000000000001E-2</v>
      </c>
      <c r="AL31" s="26">
        <f>ROUND(AK31*$C31,2)</f>
        <v>9159.8799999999992</v>
      </c>
      <c r="AM31" s="25">
        <v>4.8000000000000001E-2</v>
      </c>
      <c r="AN31" s="26">
        <f>ROUND(AM31*$C31,2)-0.02</f>
        <v>7851.2999999999993</v>
      </c>
      <c r="AO31" s="25"/>
      <c r="AP31" s="26">
        <f>ROUND(AO31*$C31,2)</f>
        <v>0</v>
      </c>
      <c r="AQ31" s="25"/>
      <c r="AR31" s="26">
        <f>ROUND(AQ31*$C31,2)</f>
        <v>0</v>
      </c>
      <c r="AT31" s="20"/>
    </row>
    <row r="32" spans="1:46" ht="15.9" customHeight="1" x14ac:dyDescent="0.25">
      <c r="A32" s="21" t="s">
        <v>246</v>
      </c>
      <c r="B32" s="22" t="s">
        <v>1037</v>
      </c>
      <c r="C32" s="23">
        <v>54893.979999999996</v>
      </c>
      <c r="D32" s="24">
        <f>C32/$C$65</f>
        <v>1.3379753165746692E-3</v>
      </c>
      <c r="E32" s="25">
        <v>5.6000000000000001E-2</v>
      </c>
      <c r="F32" s="26">
        <f>ROUND(E32*$C32,2)</f>
        <v>3074.06</v>
      </c>
      <c r="G32" s="25">
        <v>5.6000000000000001E-2</v>
      </c>
      <c r="H32" s="26">
        <f>ROUND(G32*$C32,2)</f>
        <v>3074.06</v>
      </c>
      <c r="I32" s="25">
        <v>5.6000000000000001E-2</v>
      </c>
      <c r="J32" s="26">
        <f>ROUND(I32*$C32,2)</f>
        <v>3074.06</v>
      </c>
      <c r="K32" s="25">
        <v>5.6000000000000001E-2</v>
      </c>
      <c r="L32" s="26">
        <f>ROUND(K32*$C32,2)</f>
        <v>3074.06</v>
      </c>
      <c r="M32" s="25">
        <v>5.6000000000000001E-2</v>
      </c>
      <c r="N32" s="26">
        <f>ROUND(M32*$C32,2)</f>
        <v>3074.06</v>
      </c>
      <c r="O32" s="25">
        <v>5.6000000000000001E-2</v>
      </c>
      <c r="P32" s="26">
        <f>ROUND(O32*$C32,2)</f>
        <v>3074.06</v>
      </c>
      <c r="Q32" s="25">
        <v>5.6000000000000001E-2</v>
      </c>
      <c r="R32" s="26">
        <f>ROUND(Q32*$C32,2)</f>
        <v>3074.06</v>
      </c>
      <c r="S32" s="25">
        <v>5.6000000000000001E-2</v>
      </c>
      <c r="T32" s="26">
        <f>ROUND(S32*$C32,2)</f>
        <v>3074.06</v>
      </c>
      <c r="U32" s="25">
        <v>5.6000000000000001E-2</v>
      </c>
      <c r="V32" s="26">
        <f>ROUND(U32*$C32,2)</f>
        <v>3074.06</v>
      </c>
      <c r="W32" s="25">
        <v>5.6000000000000001E-2</v>
      </c>
      <c r="X32" s="26">
        <f>ROUND(W32*$C32,2)</f>
        <v>3074.06</v>
      </c>
      <c r="Y32" s="25">
        <v>5.6000000000000001E-2</v>
      </c>
      <c r="Z32" s="26">
        <f>ROUND(Y32*$C32,2)</f>
        <v>3074.06</v>
      </c>
      <c r="AA32" s="25">
        <v>5.6000000000000001E-2</v>
      </c>
      <c r="AB32" s="26">
        <f>ROUND(AA32*$C32,2)</f>
        <v>3074.06</v>
      </c>
      <c r="AC32" s="25">
        <v>5.6000000000000001E-2</v>
      </c>
      <c r="AD32" s="26">
        <f>ROUND(AC32*$C32,2)</f>
        <v>3074.06</v>
      </c>
      <c r="AE32" s="25">
        <v>5.6000000000000001E-2</v>
      </c>
      <c r="AF32" s="26">
        <f>ROUND(AE32*$C32,2)</f>
        <v>3074.06</v>
      </c>
      <c r="AG32" s="25">
        <v>5.6000000000000001E-2</v>
      </c>
      <c r="AH32" s="26">
        <f>ROUND(AG32*$C32,2)</f>
        <v>3074.06</v>
      </c>
      <c r="AI32" s="25">
        <v>5.6000000000000001E-2</v>
      </c>
      <c r="AJ32" s="26">
        <f>ROUND(AI32*$C32,2)</f>
        <v>3074.06</v>
      </c>
      <c r="AK32" s="25">
        <v>5.6000000000000001E-2</v>
      </c>
      <c r="AL32" s="26">
        <f>ROUND(AK32*$C32,2)</f>
        <v>3074.06</v>
      </c>
      <c r="AM32" s="25">
        <v>4.8000000000000001E-2</v>
      </c>
      <c r="AN32" s="26">
        <f>ROUND(AM32*$C32,2)+0.05</f>
        <v>2634.96</v>
      </c>
      <c r="AO32" s="25"/>
      <c r="AP32" s="26">
        <f>ROUND(AO32*$C32,2)</f>
        <v>0</v>
      </c>
      <c r="AQ32" s="25"/>
      <c r="AR32" s="26">
        <f>ROUND(AQ32*$C32,2)</f>
        <v>0</v>
      </c>
      <c r="AT32" s="20"/>
    </row>
    <row r="33" spans="1:46" ht="15.9" customHeight="1" x14ac:dyDescent="0.25">
      <c r="A33" s="15">
        <v>5</v>
      </c>
      <c r="B33" s="251" t="str">
        <f>'ORÇAMENTO Praia Central - Sul'!B162:I162</f>
        <v>OBRAS CIVIS</v>
      </c>
      <c r="C33" s="252"/>
      <c r="D33" s="252"/>
      <c r="E33" s="17"/>
      <c r="F33" s="18"/>
      <c r="G33" s="17"/>
      <c r="H33" s="18"/>
      <c r="I33" s="17"/>
      <c r="J33" s="18"/>
      <c r="K33" s="17"/>
      <c r="L33" s="18"/>
      <c r="M33" s="17"/>
      <c r="N33" s="18"/>
      <c r="O33" s="17"/>
      <c r="P33" s="18"/>
      <c r="Q33" s="17"/>
      <c r="R33" s="18"/>
      <c r="S33" s="17"/>
      <c r="T33" s="18"/>
      <c r="U33" s="17"/>
      <c r="V33" s="18"/>
      <c r="W33" s="17"/>
      <c r="X33" s="18"/>
      <c r="Y33" s="17"/>
      <c r="Z33" s="18"/>
      <c r="AA33" s="17"/>
      <c r="AB33" s="18"/>
      <c r="AC33" s="17"/>
      <c r="AD33" s="18"/>
      <c r="AE33" s="17"/>
      <c r="AF33" s="18"/>
      <c r="AG33" s="17"/>
      <c r="AH33" s="18"/>
      <c r="AI33" s="17"/>
      <c r="AJ33" s="18"/>
      <c r="AK33" s="17"/>
      <c r="AL33" s="18"/>
      <c r="AM33" s="17"/>
      <c r="AN33" s="18"/>
      <c r="AO33" s="17"/>
      <c r="AP33" s="18"/>
      <c r="AQ33" s="17"/>
      <c r="AR33" s="19"/>
      <c r="AT33" s="20"/>
    </row>
    <row r="34" spans="1:46" ht="15.9" customHeight="1" x14ac:dyDescent="0.25">
      <c r="A34" s="21" t="s">
        <v>14</v>
      </c>
      <c r="B34" s="22" t="str">
        <f>'ORÇAMENTO Praia Central - Sul'!B163</f>
        <v>Delimitadores</v>
      </c>
      <c r="C34" s="23">
        <v>2147408.5699999998</v>
      </c>
      <c r="D34" s="24">
        <f t="shared" ref="D34:D44" si="0">C34/$C$65</f>
        <v>5.2340523701522604E-2</v>
      </c>
      <c r="E34" s="25">
        <v>5.6000000000000001E-2</v>
      </c>
      <c r="F34" s="26">
        <f t="shared" ref="F34:F44" si="1">ROUND(E34*$C34,2)</f>
        <v>120254.88</v>
      </c>
      <c r="G34" s="25">
        <v>5.6000000000000001E-2</v>
      </c>
      <c r="H34" s="26">
        <f t="shared" ref="H34:H44" si="2">ROUND(G34*$C34,2)</f>
        <v>120254.88</v>
      </c>
      <c r="I34" s="25">
        <v>5.6000000000000001E-2</v>
      </c>
      <c r="J34" s="26">
        <f t="shared" ref="J34:J44" si="3">ROUND(I34*$C34,2)</f>
        <v>120254.88</v>
      </c>
      <c r="K34" s="25">
        <v>5.6000000000000001E-2</v>
      </c>
      <c r="L34" s="26">
        <f t="shared" ref="L34:L44" si="4">ROUND(K34*$C34,2)</f>
        <v>120254.88</v>
      </c>
      <c r="M34" s="25">
        <v>5.6000000000000001E-2</v>
      </c>
      <c r="N34" s="26">
        <f t="shared" ref="N34:N44" si="5">ROUND(M34*$C34,2)</f>
        <v>120254.88</v>
      </c>
      <c r="O34" s="25">
        <v>5.6000000000000001E-2</v>
      </c>
      <c r="P34" s="26">
        <f t="shared" ref="P34:P44" si="6">ROUND(O34*$C34,2)</f>
        <v>120254.88</v>
      </c>
      <c r="Q34" s="25">
        <v>5.6000000000000001E-2</v>
      </c>
      <c r="R34" s="26">
        <f t="shared" ref="R34:R44" si="7">ROUND(Q34*$C34,2)</f>
        <v>120254.88</v>
      </c>
      <c r="S34" s="25">
        <v>5.6000000000000001E-2</v>
      </c>
      <c r="T34" s="26">
        <f t="shared" ref="T34:T44" si="8">ROUND(S34*$C34,2)</f>
        <v>120254.88</v>
      </c>
      <c r="U34" s="25">
        <v>5.6000000000000001E-2</v>
      </c>
      <c r="V34" s="26">
        <f t="shared" ref="V34:V44" si="9">ROUND(U34*$C34,2)</f>
        <v>120254.88</v>
      </c>
      <c r="W34" s="25">
        <v>5.6000000000000001E-2</v>
      </c>
      <c r="X34" s="26">
        <f t="shared" ref="X34:X44" si="10">ROUND(W34*$C34,2)</f>
        <v>120254.88</v>
      </c>
      <c r="Y34" s="25">
        <v>5.6000000000000001E-2</v>
      </c>
      <c r="Z34" s="26">
        <f t="shared" ref="Z34:Z44" si="11">ROUND(Y34*$C34,2)</f>
        <v>120254.88</v>
      </c>
      <c r="AA34" s="25">
        <v>5.6000000000000001E-2</v>
      </c>
      <c r="AB34" s="26">
        <f t="shared" ref="AB34:AB44" si="12">ROUND(AA34*$C34,2)</f>
        <v>120254.88</v>
      </c>
      <c r="AC34" s="25">
        <v>5.6000000000000001E-2</v>
      </c>
      <c r="AD34" s="26">
        <f t="shared" ref="AD34:AD44" si="13">ROUND(AC34*$C34,2)</f>
        <v>120254.88</v>
      </c>
      <c r="AE34" s="25">
        <v>5.6000000000000001E-2</v>
      </c>
      <c r="AF34" s="26">
        <f t="shared" ref="AF34:AF44" si="14">ROUND(AE34*$C34,2)</f>
        <v>120254.88</v>
      </c>
      <c r="AG34" s="25">
        <v>5.6000000000000001E-2</v>
      </c>
      <c r="AH34" s="26">
        <f t="shared" ref="AH34:AH44" si="15">ROUND(AG34*$C34,2)</f>
        <v>120254.88</v>
      </c>
      <c r="AI34" s="25">
        <v>5.6000000000000001E-2</v>
      </c>
      <c r="AJ34" s="26">
        <f t="shared" ref="AJ34:AJ44" si="16">ROUND(AI34*$C34,2)</f>
        <v>120254.88</v>
      </c>
      <c r="AK34" s="25">
        <v>5.6000000000000001E-2</v>
      </c>
      <c r="AL34" s="26">
        <f t="shared" ref="AL34:AL44" si="17">ROUND(AK34*$C34,2)</f>
        <v>120254.88</v>
      </c>
      <c r="AM34" s="25">
        <v>4.8000000000000001E-2</v>
      </c>
      <c r="AN34" s="26">
        <f>ROUND(AM34*$C34,2)</f>
        <v>103075.61</v>
      </c>
      <c r="AO34" s="25"/>
      <c r="AP34" s="26">
        <f t="shared" ref="AP34:AP44" si="18">ROUND(AO34*$C34,2)</f>
        <v>0</v>
      </c>
      <c r="AQ34" s="25"/>
      <c r="AR34" s="26">
        <f t="shared" ref="AR34:AR44" si="19">ROUND(AQ34*$C34,2)</f>
        <v>0</v>
      </c>
      <c r="AT34" s="20"/>
    </row>
    <row r="35" spans="1:46" ht="15.9" customHeight="1" x14ac:dyDescent="0.25">
      <c r="A35" s="21" t="s">
        <v>15</v>
      </c>
      <c r="B35" s="22" t="str">
        <f>'ORÇAMENTO Praia Central - Sul'!B218</f>
        <v>Pavimentação asfáltica</v>
      </c>
      <c r="C35" s="23">
        <v>739972.30000000016</v>
      </c>
      <c r="D35" s="24">
        <f t="shared" si="0"/>
        <v>1.8035942599698297E-2</v>
      </c>
      <c r="E35" s="25">
        <v>5.6000000000000001E-2</v>
      </c>
      <c r="F35" s="26">
        <f t="shared" si="1"/>
        <v>41438.449999999997</v>
      </c>
      <c r="G35" s="25">
        <v>5.6000000000000001E-2</v>
      </c>
      <c r="H35" s="26">
        <f t="shared" si="2"/>
        <v>41438.449999999997</v>
      </c>
      <c r="I35" s="25">
        <v>5.6000000000000001E-2</v>
      </c>
      <c r="J35" s="26">
        <f t="shared" si="3"/>
        <v>41438.449999999997</v>
      </c>
      <c r="K35" s="25">
        <v>5.6000000000000001E-2</v>
      </c>
      <c r="L35" s="26">
        <f t="shared" si="4"/>
        <v>41438.449999999997</v>
      </c>
      <c r="M35" s="25">
        <v>5.6000000000000001E-2</v>
      </c>
      <c r="N35" s="26">
        <f t="shared" si="5"/>
        <v>41438.449999999997</v>
      </c>
      <c r="O35" s="25">
        <v>5.6000000000000001E-2</v>
      </c>
      <c r="P35" s="26">
        <f t="shared" si="6"/>
        <v>41438.449999999997</v>
      </c>
      <c r="Q35" s="25">
        <v>5.6000000000000001E-2</v>
      </c>
      <c r="R35" s="26">
        <f t="shared" si="7"/>
        <v>41438.449999999997</v>
      </c>
      <c r="S35" s="25">
        <v>5.6000000000000001E-2</v>
      </c>
      <c r="T35" s="26">
        <f t="shared" si="8"/>
        <v>41438.449999999997</v>
      </c>
      <c r="U35" s="25">
        <v>5.6000000000000001E-2</v>
      </c>
      <c r="V35" s="26">
        <f t="shared" si="9"/>
        <v>41438.449999999997</v>
      </c>
      <c r="W35" s="25">
        <v>5.6000000000000001E-2</v>
      </c>
      <c r="X35" s="26">
        <f t="shared" si="10"/>
        <v>41438.449999999997</v>
      </c>
      <c r="Y35" s="25">
        <v>5.6000000000000001E-2</v>
      </c>
      <c r="Z35" s="26">
        <f t="shared" si="11"/>
        <v>41438.449999999997</v>
      </c>
      <c r="AA35" s="25">
        <v>5.6000000000000001E-2</v>
      </c>
      <c r="AB35" s="26">
        <f t="shared" si="12"/>
        <v>41438.449999999997</v>
      </c>
      <c r="AC35" s="25">
        <v>5.6000000000000001E-2</v>
      </c>
      <c r="AD35" s="26">
        <f t="shared" si="13"/>
        <v>41438.449999999997</v>
      </c>
      <c r="AE35" s="25">
        <v>5.6000000000000001E-2</v>
      </c>
      <c r="AF35" s="26">
        <f t="shared" si="14"/>
        <v>41438.449999999997</v>
      </c>
      <c r="AG35" s="25">
        <v>5.6000000000000001E-2</v>
      </c>
      <c r="AH35" s="26">
        <f t="shared" si="15"/>
        <v>41438.449999999997</v>
      </c>
      <c r="AI35" s="25">
        <v>5.6000000000000001E-2</v>
      </c>
      <c r="AJ35" s="26">
        <f t="shared" si="16"/>
        <v>41438.449999999997</v>
      </c>
      <c r="AK35" s="25">
        <v>5.6000000000000001E-2</v>
      </c>
      <c r="AL35" s="26">
        <f t="shared" si="17"/>
        <v>41438.449999999997</v>
      </c>
      <c r="AM35" s="25">
        <v>4.8000000000000001E-2</v>
      </c>
      <c r="AN35" s="26">
        <f>ROUND(AM35*$C35,2)-0.02</f>
        <v>35518.65</v>
      </c>
      <c r="AO35" s="25"/>
      <c r="AP35" s="26">
        <f t="shared" si="18"/>
        <v>0</v>
      </c>
      <c r="AQ35" s="25"/>
      <c r="AR35" s="26">
        <f t="shared" si="19"/>
        <v>0</v>
      </c>
      <c r="AT35" s="20"/>
    </row>
    <row r="36" spans="1:46" ht="15.9" customHeight="1" x14ac:dyDescent="0.25">
      <c r="A36" s="21" t="s">
        <v>407</v>
      </c>
      <c r="B36" s="22" t="str">
        <f>'ORÇAMENTO Praia Central - Sul'!B234:H234</f>
        <v>Pavimentação permeável</v>
      </c>
      <c r="C36" s="23">
        <v>34707.24</v>
      </c>
      <c r="D36" s="24">
        <f t="shared" si="0"/>
        <v>8.4594759619238799E-4</v>
      </c>
      <c r="E36" s="25">
        <v>5.6000000000000001E-2</v>
      </c>
      <c r="F36" s="26">
        <f t="shared" si="1"/>
        <v>1943.61</v>
      </c>
      <c r="G36" s="25">
        <v>5.6000000000000001E-2</v>
      </c>
      <c r="H36" s="26">
        <f t="shared" si="2"/>
        <v>1943.61</v>
      </c>
      <c r="I36" s="25">
        <v>5.6000000000000001E-2</v>
      </c>
      <c r="J36" s="26">
        <f t="shared" si="3"/>
        <v>1943.61</v>
      </c>
      <c r="K36" s="25">
        <v>5.6000000000000001E-2</v>
      </c>
      <c r="L36" s="26">
        <f t="shared" si="4"/>
        <v>1943.61</v>
      </c>
      <c r="M36" s="25">
        <v>5.6000000000000001E-2</v>
      </c>
      <c r="N36" s="26">
        <f t="shared" si="5"/>
        <v>1943.61</v>
      </c>
      <c r="O36" s="25">
        <v>5.6000000000000001E-2</v>
      </c>
      <c r="P36" s="26">
        <f t="shared" si="6"/>
        <v>1943.61</v>
      </c>
      <c r="Q36" s="25">
        <v>5.6000000000000001E-2</v>
      </c>
      <c r="R36" s="26">
        <f t="shared" si="7"/>
        <v>1943.61</v>
      </c>
      <c r="S36" s="25">
        <v>5.6000000000000001E-2</v>
      </c>
      <c r="T36" s="26">
        <f t="shared" si="8"/>
        <v>1943.61</v>
      </c>
      <c r="U36" s="25">
        <v>5.6000000000000001E-2</v>
      </c>
      <c r="V36" s="26">
        <f t="shared" si="9"/>
        <v>1943.61</v>
      </c>
      <c r="W36" s="25">
        <v>5.6000000000000001E-2</v>
      </c>
      <c r="X36" s="26">
        <f t="shared" si="10"/>
        <v>1943.61</v>
      </c>
      <c r="Y36" s="25">
        <v>5.6000000000000001E-2</v>
      </c>
      <c r="Z36" s="26">
        <f t="shared" si="11"/>
        <v>1943.61</v>
      </c>
      <c r="AA36" s="25">
        <v>5.6000000000000001E-2</v>
      </c>
      <c r="AB36" s="26">
        <f t="shared" si="12"/>
        <v>1943.61</v>
      </c>
      <c r="AC36" s="25">
        <v>5.6000000000000001E-2</v>
      </c>
      <c r="AD36" s="26">
        <f t="shared" si="13"/>
        <v>1943.61</v>
      </c>
      <c r="AE36" s="25">
        <v>5.6000000000000001E-2</v>
      </c>
      <c r="AF36" s="26">
        <f t="shared" si="14"/>
        <v>1943.61</v>
      </c>
      <c r="AG36" s="25">
        <v>5.6000000000000001E-2</v>
      </c>
      <c r="AH36" s="26">
        <f t="shared" si="15"/>
        <v>1943.61</v>
      </c>
      <c r="AI36" s="25">
        <v>5.6000000000000001E-2</v>
      </c>
      <c r="AJ36" s="26">
        <f t="shared" si="16"/>
        <v>1943.61</v>
      </c>
      <c r="AK36" s="25">
        <v>5.6000000000000001E-2</v>
      </c>
      <c r="AL36" s="26">
        <f t="shared" si="17"/>
        <v>1943.61</v>
      </c>
      <c r="AM36" s="25">
        <v>4.8000000000000001E-2</v>
      </c>
      <c r="AN36" s="26">
        <f>ROUND(AM36*$C36,2)-0.08</f>
        <v>1665.8700000000001</v>
      </c>
      <c r="AO36" s="25"/>
      <c r="AP36" s="26">
        <f t="shared" si="18"/>
        <v>0</v>
      </c>
      <c r="AQ36" s="25"/>
      <c r="AR36" s="26">
        <f t="shared" si="19"/>
        <v>0</v>
      </c>
      <c r="AT36" s="20"/>
    </row>
    <row r="37" spans="1:46" ht="15.9" customHeight="1" x14ac:dyDescent="0.25">
      <c r="A37" s="21" t="s">
        <v>16</v>
      </c>
      <c r="B37" s="22" t="str">
        <f>'ORÇAMENTO Praia Central - Sul'!B238</f>
        <v>Travessia elevada com Rampa de concreto</v>
      </c>
      <c r="C37" s="23">
        <v>613816.57000000007</v>
      </c>
      <c r="D37" s="24">
        <f t="shared" si="0"/>
        <v>1.4961047086848644E-2</v>
      </c>
      <c r="E37" s="25">
        <v>5.6000000000000001E-2</v>
      </c>
      <c r="F37" s="26">
        <f t="shared" si="1"/>
        <v>34373.730000000003</v>
      </c>
      <c r="G37" s="25">
        <v>5.6000000000000001E-2</v>
      </c>
      <c r="H37" s="26">
        <f t="shared" si="2"/>
        <v>34373.730000000003</v>
      </c>
      <c r="I37" s="25">
        <v>5.6000000000000001E-2</v>
      </c>
      <c r="J37" s="26">
        <f t="shared" si="3"/>
        <v>34373.730000000003</v>
      </c>
      <c r="K37" s="25">
        <v>5.6000000000000001E-2</v>
      </c>
      <c r="L37" s="26">
        <f t="shared" si="4"/>
        <v>34373.730000000003</v>
      </c>
      <c r="M37" s="25">
        <v>5.6000000000000001E-2</v>
      </c>
      <c r="N37" s="26">
        <f t="shared" si="5"/>
        <v>34373.730000000003</v>
      </c>
      <c r="O37" s="25">
        <v>5.6000000000000001E-2</v>
      </c>
      <c r="P37" s="26">
        <f t="shared" si="6"/>
        <v>34373.730000000003</v>
      </c>
      <c r="Q37" s="25">
        <v>5.6000000000000001E-2</v>
      </c>
      <c r="R37" s="26">
        <f t="shared" si="7"/>
        <v>34373.730000000003</v>
      </c>
      <c r="S37" s="25">
        <v>5.6000000000000001E-2</v>
      </c>
      <c r="T37" s="26">
        <f t="shared" si="8"/>
        <v>34373.730000000003</v>
      </c>
      <c r="U37" s="25">
        <v>5.6000000000000001E-2</v>
      </c>
      <c r="V37" s="26">
        <f t="shared" si="9"/>
        <v>34373.730000000003</v>
      </c>
      <c r="W37" s="25">
        <v>5.6000000000000001E-2</v>
      </c>
      <c r="X37" s="26">
        <f t="shared" si="10"/>
        <v>34373.730000000003</v>
      </c>
      <c r="Y37" s="25">
        <v>5.6000000000000001E-2</v>
      </c>
      <c r="Z37" s="26">
        <f t="shared" si="11"/>
        <v>34373.730000000003</v>
      </c>
      <c r="AA37" s="25">
        <v>5.6000000000000001E-2</v>
      </c>
      <c r="AB37" s="26">
        <f t="shared" si="12"/>
        <v>34373.730000000003</v>
      </c>
      <c r="AC37" s="25">
        <v>5.6000000000000001E-2</v>
      </c>
      <c r="AD37" s="26">
        <f t="shared" si="13"/>
        <v>34373.730000000003</v>
      </c>
      <c r="AE37" s="25">
        <v>5.6000000000000001E-2</v>
      </c>
      <c r="AF37" s="26">
        <f t="shared" si="14"/>
        <v>34373.730000000003</v>
      </c>
      <c r="AG37" s="25">
        <v>5.6000000000000001E-2</v>
      </c>
      <c r="AH37" s="26">
        <f t="shared" si="15"/>
        <v>34373.730000000003</v>
      </c>
      <c r="AI37" s="25">
        <v>5.6000000000000001E-2</v>
      </c>
      <c r="AJ37" s="26">
        <f t="shared" si="16"/>
        <v>34373.730000000003</v>
      </c>
      <c r="AK37" s="25">
        <v>5.6000000000000001E-2</v>
      </c>
      <c r="AL37" s="26">
        <f t="shared" si="17"/>
        <v>34373.730000000003</v>
      </c>
      <c r="AM37" s="25">
        <v>4.8000000000000001E-2</v>
      </c>
      <c r="AN37" s="26">
        <f>ROUND(AM37*$C37,2)-0.04</f>
        <v>29463.16</v>
      </c>
      <c r="AO37" s="25"/>
      <c r="AP37" s="26">
        <f t="shared" si="18"/>
        <v>0</v>
      </c>
      <c r="AQ37" s="25"/>
      <c r="AR37" s="26">
        <f t="shared" si="19"/>
        <v>0</v>
      </c>
      <c r="AT37" s="20"/>
    </row>
    <row r="38" spans="1:46" ht="15.9" customHeight="1" x14ac:dyDescent="0.25">
      <c r="A38" s="21" t="s">
        <v>451</v>
      </c>
      <c r="B38" s="22" t="str">
        <f>'ORÇAMENTO Praia Central - Sul'!B258:H258</f>
        <v>Via de transporte público</v>
      </c>
      <c r="C38" s="23">
        <v>232750.94999999998</v>
      </c>
      <c r="D38" s="24">
        <f t="shared" si="0"/>
        <v>5.6730269149605295E-3</v>
      </c>
      <c r="E38" s="25">
        <v>5.6000000000000001E-2</v>
      </c>
      <c r="F38" s="26">
        <f t="shared" si="1"/>
        <v>13034.05</v>
      </c>
      <c r="G38" s="25">
        <v>5.6000000000000001E-2</v>
      </c>
      <c r="H38" s="26">
        <f t="shared" si="2"/>
        <v>13034.05</v>
      </c>
      <c r="I38" s="25">
        <v>5.6000000000000001E-2</v>
      </c>
      <c r="J38" s="26">
        <f t="shared" si="3"/>
        <v>13034.05</v>
      </c>
      <c r="K38" s="25">
        <v>5.6000000000000001E-2</v>
      </c>
      <c r="L38" s="26">
        <f t="shared" si="4"/>
        <v>13034.05</v>
      </c>
      <c r="M38" s="25">
        <v>5.6000000000000001E-2</v>
      </c>
      <c r="N38" s="26">
        <f t="shared" si="5"/>
        <v>13034.05</v>
      </c>
      <c r="O38" s="25">
        <v>5.6000000000000001E-2</v>
      </c>
      <c r="P38" s="26">
        <f t="shared" si="6"/>
        <v>13034.05</v>
      </c>
      <c r="Q38" s="25">
        <v>5.6000000000000001E-2</v>
      </c>
      <c r="R38" s="26">
        <f t="shared" si="7"/>
        <v>13034.05</v>
      </c>
      <c r="S38" s="25">
        <v>5.6000000000000001E-2</v>
      </c>
      <c r="T38" s="26">
        <f t="shared" si="8"/>
        <v>13034.05</v>
      </c>
      <c r="U38" s="25">
        <v>5.6000000000000001E-2</v>
      </c>
      <c r="V38" s="26">
        <f t="shared" si="9"/>
        <v>13034.05</v>
      </c>
      <c r="W38" s="25">
        <v>5.6000000000000001E-2</v>
      </c>
      <c r="X38" s="26">
        <f t="shared" si="10"/>
        <v>13034.05</v>
      </c>
      <c r="Y38" s="25">
        <v>5.6000000000000001E-2</v>
      </c>
      <c r="Z38" s="26">
        <f t="shared" si="11"/>
        <v>13034.05</v>
      </c>
      <c r="AA38" s="25">
        <v>5.6000000000000001E-2</v>
      </c>
      <c r="AB38" s="26">
        <f t="shared" si="12"/>
        <v>13034.05</v>
      </c>
      <c r="AC38" s="25">
        <v>5.6000000000000001E-2</v>
      </c>
      <c r="AD38" s="26">
        <f t="shared" si="13"/>
        <v>13034.05</v>
      </c>
      <c r="AE38" s="25">
        <v>5.6000000000000001E-2</v>
      </c>
      <c r="AF38" s="26">
        <f t="shared" si="14"/>
        <v>13034.05</v>
      </c>
      <c r="AG38" s="25">
        <v>5.6000000000000001E-2</v>
      </c>
      <c r="AH38" s="26">
        <f t="shared" si="15"/>
        <v>13034.05</v>
      </c>
      <c r="AI38" s="25">
        <v>5.6000000000000001E-2</v>
      </c>
      <c r="AJ38" s="26">
        <f t="shared" si="16"/>
        <v>13034.05</v>
      </c>
      <c r="AK38" s="25">
        <v>5.6000000000000001E-2</v>
      </c>
      <c r="AL38" s="26">
        <f t="shared" si="17"/>
        <v>13034.05</v>
      </c>
      <c r="AM38" s="25">
        <v>4.8000000000000001E-2</v>
      </c>
      <c r="AN38" s="26">
        <f>ROUND(AM38*$C38,2)+0.05</f>
        <v>11172.099999999999</v>
      </c>
      <c r="AO38" s="25"/>
      <c r="AP38" s="26">
        <f t="shared" si="18"/>
        <v>0</v>
      </c>
      <c r="AQ38" s="25"/>
      <c r="AR38" s="26">
        <f t="shared" si="19"/>
        <v>0</v>
      </c>
      <c r="AT38" s="20"/>
    </row>
    <row r="39" spans="1:46" ht="15.9" customHeight="1" x14ac:dyDescent="0.25">
      <c r="A39" s="21" t="s">
        <v>470</v>
      </c>
      <c r="B39" s="22" t="str">
        <f>'ORÇAMENTO Praia Central - Sul'!B270</f>
        <v>Ciclovia</v>
      </c>
      <c r="C39" s="23">
        <v>1514427.7</v>
      </c>
      <c r="D39" s="24">
        <f t="shared" si="0"/>
        <v>3.6912369650314081E-2</v>
      </c>
      <c r="E39" s="25">
        <v>5.6000000000000001E-2</v>
      </c>
      <c r="F39" s="26">
        <f t="shared" si="1"/>
        <v>84807.95</v>
      </c>
      <c r="G39" s="25">
        <v>5.6000000000000001E-2</v>
      </c>
      <c r="H39" s="26">
        <f t="shared" si="2"/>
        <v>84807.95</v>
      </c>
      <c r="I39" s="25">
        <v>5.6000000000000001E-2</v>
      </c>
      <c r="J39" s="26">
        <f t="shared" si="3"/>
        <v>84807.95</v>
      </c>
      <c r="K39" s="25">
        <v>5.6000000000000001E-2</v>
      </c>
      <c r="L39" s="26">
        <f t="shared" si="4"/>
        <v>84807.95</v>
      </c>
      <c r="M39" s="25">
        <v>5.6000000000000001E-2</v>
      </c>
      <c r="N39" s="26">
        <f t="shared" si="5"/>
        <v>84807.95</v>
      </c>
      <c r="O39" s="25">
        <v>5.6000000000000001E-2</v>
      </c>
      <c r="P39" s="26">
        <f t="shared" si="6"/>
        <v>84807.95</v>
      </c>
      <c r="Q39" s="25">
        <v>5.6000000000000001E-2</v>
      </c>
      <c r="R39" s="26">
        <f t="shared" si="7"/>
        <v>84807.95</v>
      </c>
      <c r="S39" s="25">
        <v>5.6000000000000001E-2</v>
      </c>
      <c r="T39" s="26">
        <f t="shared" si="8"/>
        <v>84807.95</v>
      </c>
      <c r="U39" s="25">
        <v>5.6000000000000001E-2</v>
      </c>
      <c r="V39" s="26">
        <f t="shared" si="9"/>
        <v>84807.95</v>
      </c>
      <c r="W39" s="25">
        <v>5.6000000000000001E-2</v>
      </c>
      <c r="X39" s="26">
        <f t="shared" si="10"/>
        <v>84807.95</v>
      </c>
      <c r="Y39" s="25">
        <v>5.6000000000000001E-2</v>
      </c>
      <c r="Z39" s="26">
        <f t="shared" si="11"/>
        <v>84807.95</v>
      </c>
      <c r="AA39" s="25">
        <v>5.6000000000000001E-2</v>
      </c>
      <c r="AB39" s="26">
        <f t="shared" si="12"/>
        <v>84807.95</v>
      </c>
      <c r="AC39" s="25">
        <v>5.6000000000000001E-2</v>
      </c>
      <c r="AD39" s="26">
        <f t="shared" si="13"/>
        <v>84807.95</v>
      </c>
      <c r="AE39" s="25">
        <v>5.6000000000000001E-2</v>
      </c>
      <c r="AF39" s="26">
        <f t="shared" si="14"/>
        <v>84807.95</v>
      </c>
      <c r="AG39" s="25">
        <v>5.6000000000000001E-2</v>
      </c>
      <c r="AH39" s="26">
        <f t="shared" si="15"/>
        <v>84807.95</v>
      </c>
      <c r="AI39" s="25">
        <v>5.6000000000000001E-2</v>
      </c>
      <c r="AJ39" s="26">
        <f t="shared" si="16"/>
        <v>84807.95</v>
      </c>
      <c r="AK39" s="25">
        <v>5.6000000000000001E-2</v>
      </c>
      <c r="AL39" s="26">
        <f t="shared" si="17"/>
        <v>84807.95</v>
      </c>
      <c r="AM39" s="25">
        <v>4.8000000000000001E-2</v>
      </c>
      <c r="AN39" s="26">
        <f>ROUND(AM39*$C39,2)+0.02</f>
        <v>72692.55</v>
      </c>
      <c r="AO39" s="25"/>
      <c r="AP39" s="26">
        <f t="shared" si="18"/>
        <v>0</v>
      </c>
      <c r="AQ39" s="25"/>
      <c r="AR39" s="26">
        <f t="shared" si="19"/>
        <v>0</v>
      </c>
      <c r="AT39" s="20"/>
    </row>
    <row r="40" spans="1:46" ht="15.9" customHeight="1" x14ac:dyDescent="0.25">
      <c r="A40" s="21" t="s">
        <v>498</v>
      </c>
      <c r="B40" s="22" t="str">
        <f>'ORÇAMENTO Praia Central - Sul'!B287</f>
        <v>Pista de corrida</v>
      </c>
      <c r="C40" s="23">
        <v>1139125.1900000002</v>
      </c>
      <c r="D40" s="24">
        <f t="shared" si="0"/>
        <v>2.7764818413757403E-2</v>
      </c>
      <c r="E40" s="25">
        <v>5.6000000000000001E-2</v>
      </c>
      <c r="F40" s="26">
        <f t="shared" si="1"/>
        <v>63791.01</v>
      </c>
      <c r="G40" s="25">
        <v>5.6000000000000001E-2</v>
      </c>
      <c r="H40" s="26">
        <f t="shared" si="2"/>
        <v>63791.01</v>
      </c>
      <c r="I40" s="25">
        <v>5.6000000000000001E-2</v>
      </c>
      <c r="J40" s="26">
        <f t="shared" si="3"/>
        <v>63791.01</v>
      </c>
      <c r="K40" s="25">
        <v>5.6000000000000001E-2</v>
      </c>
      <c r="L40" s="26">
        <f t="shared" si="4"/>
        <v>63791.01</v>
      </c>
      <c r="M40" s="25">
        <v>5.6000000000000001E-2</v>
      </c>
      <c r="N40" s="26">
        <f t="shared" si="5"/>
        <v>63791.01</v>
      </c>
      <c r="O40" s="25">
        <v>5.6000000000000001E-2</v>
      </c>
      <c r="P40" s="26">
        <f t="shared" si="6"/>
        <v>63791.01</v>
      </c>
      <c r="Q40" s="25">
        <v>5.6000000000000001E-2</v>
      </c>
      <c r="R40" s="26">
        <f t="shared" si="7"/>
        <v>63791.01</v>
      </c>
      <c r="S40" s="25">
        <v>5.6000000000000001E-2</v>
      </c>
      <c r="T40" s="26">
        <f t="shared" si="8"/>
        <v>63791.01</v>
      </c>
      <c r="U40" s="25">
        <v>5.6000000000000001E-2</v>
      </c>
      <c r="V40" s="26">
        <f t="shared" si="9"/>
        <v>63791.01</v>
      </c>
      <c r="W40" s="25">
        <v>5.6000000000000001E-2</v>
      </c>
      <c r="X40" s="26">
        <f t="shared" si="10"/>
        <v>63791.01</v>
      </c>
      <c r="Y40" s="25">
        <v>5.6000000000000001E-2</v>
      </c>
      <c r="Z40" s="26">
        <f t="shared" si="11"/>
        <v>63791.01</v>
      </c>
      <c r="AA40" s="25">
        <v>5.6000000000000001E-2</v>
      </c>
      <c r="AB40" s="26">
        <f t="shared" si="12"/>
        <v>63791.01</v>
      </c>
      <c r="AC40" s="25">
        <v>5.6000000000000001E-2</v>
      </c>
      <c r="AD40" s="26">
        <f t="shared" si="13"/>
        <v>63791.01</v>
      </c>
      <c r="AE40" s="25">
        <v>5.6000000000000001E-2</v>
      </c>
      <c r="AF40" s="26">
        <f t="shared" si="14"/>
        <v>63791.01</v>
      </c>
      <c r="AG40" s="25">
        <v>5.6000000000000001E-2</v>
      </c>
      <c r="AH40" s="26">
        <f t="shared" si="15"/>
        <v>63791.01</v>
      </c>
      <c r="AI40" s="25">
        <v>5.6000000000000001E-2</v>
      </c>
      <c r="AJ40" s="26">
        <f t="shared" si="16"/>
        <v>63791.01</v>
      </c>
      <c r="AK40" s="25">
        <v>5.6000000000000001E-2</v>
      </c>
      <c r="AL40" s="26">
        <f t="shared" si="17"/>
        <v>63791.01</v>
      </c>
      <c r="AM40" s="25">
        <v>4.8000000000000001E-2</v>
      </c>
      <c r="AN40" s="26">
        <f>ROUND(AM40*$C40,2)+0.01</f>
        <v>54678.020000000004</v>
      </c>
      <c r="AO40" s="25"/>
      <c r="AP40" s="26">
        <f t="shared" si="18"/>
        <v>0</v>
      </c>
      <c r="AQ40" s="25"/>
      <c r="AR40" s="26">
        <f t="shared" si="19"/>
        <v>0</v>
      </c>
      <c r="AT40" s="20"/>
    </row>
    <row r="41" spans="1:46" ht="25.7" x14ac:dyDescent="0.25">
      <c r="A41" s="21" t="s">
        <v>518</v>
      </c>
      <c r="B41" s="22" t="s">
        <v>1038</v>
      </c>
      <c r="C41" s="23">
        <v>3042777.98</v>
      </c>
      <c r="D41" s="24">
        <f t="shared" si="0"/>
        <v>7.4164085589292897E-2</v>
      </c>
      <c r="E41" s="25">
        <v>5.6000000000000001E-2</v>
      </c>
      <c r="F41" s="26">
        <f t="shared" si="1"/>
        <v>170395.57</v>
      </c>
      <c r="G41" s="25">
        <v>5.6000000000000001E-2</v>
      </c>
      <c r="H41" s="26">
        <f t="shared" si="2"/>
        <v>170395.57</v>
      </c>
      <c r="I41" s="25">
        <v>5.6000000000000001E-2</v>
      </c>
      <c r="J41" s="26">
        <f t="shared" si="3"/>
        <v>170395.57</v>
      </c>
      <c r="K41" s="25">
        <v>5.6000000000000001E-2</v>
      </c>
      <c r="L41" s="26">
        <f t="shared" si="4"/>
        <v>170395.57</v>
      </c>
      <c r="M41" s="25">
        <v>5.6000000000000001E-2</v>
      </c>
      <c r="N41" s="26">
        <f t="shared" si="5"/>
        <v>170395.57</v>
      </c>
      <c r="O41" s="25">
        <v>5.6000000000000001E-2</v>
      </c>
      <c r="P41" s="26">
        <f t="shared" si="6"/>
        <v>170395.57</v>
      </c>
      <c r="Q41" s="25">
        <v>5.6000000000000001E-2</v>
      </c>
      <c r="R41" s="26">
        <f t="shared" si="7"/>
        <v>170395.57</v>
      </c>
      <c r="S41" s="25">
        <v>5.6000000000000001E-2</v>
      </c>
      <c r="T41" s="26">
        <f t="shared" si="8"/>
        <v>170395.57</v>
      </c>
      <c r="U41" s="25">
        <v>5.6000000000000001E-2</v>
      </c>
      <c r="V41" s="26">
        <f t="shared" si="9"/>
        <v>170395.57</v>
      </c>
      <c r="W41" s="25">
        <v>5.6000000000000001E-2</v>
      </c>
      <c r="X41" s="26">
        <f t="shared" si="10"/>
        <v>170395.57</v>
      </c>
      <c r="Y41" s="25">
        <v>5.6000000000000001E-2</v>
      </c>
      <c r="Z41" s="26">
        <f t="shared" si="11"/>
        <v>170395.57</v>
      </c>
      <c r="AA41" s="25">
        <v>5.6000000000000001E-2</v>
      </c>
      <c r="AB41" s="26">
        <f t="shared" si="12"/>
        <v>170395.57</v>
      </c>
      <c r="AC41" s="25">
        <v>5.6000000000000001E-2</v>
      </c>
      <c r="AD41" s="26">
        <f t="shared" si="13"/>
        <v>170395.57</v>
      </c>
      <c r="AE41" s="25">
        <v>5.6000000000000001E-2</v>
      </c>
      <c r="AF41" s="26">
        <f t="shared" si="14"/>
        <v>170395.57</v>
      </c>
      <c r="AG41" s="25">
        <v>5.6000000000000001E-2</v>
      </c>
      <c r="AH41" s="26">
        <f t="shared" si="15"/>
        <v>170395.57</v>
      </c>
      <c r="AI41" s="25">
        <v>5.6000000000000001E-2</v>
      </c>
      <c r="AJ41" s="26">
        <f t="shared" si="16"/>
        <v>170395.57</v>
      </c>
      <c r="AK41" s="25">
        <v>5.6000000000000001E-2</v>
      </c>
      <c r="AL41" s="26">
        <f t="shared" si="17"/>
        <v>170395.57</v>
      </c>
      <c r="AM41" s="25">
        <v>4.8000000000000001E-2</v>
      </c>
      <c r="AN41" s="26">
        <f>ROUND(AM41*$C41,2)-0.05</f>
        <v>146053.29</v>
      </c>
      <c r="AO41" s="25"/>
      <c r="AP41" s="26">
        <f t="shared" si="18"/>
        <v>0</v>
      </c>
      <c r="AQ41" s="25"/>
      <c r="AR41" s="26">
        <f t="shared" si="19"/>
        <v>0</v>
      </c>
      <c r="AT41" s="20"/>
    </row>
    <row r="42" spans="1:46" x14ac:dyDescent="0.25">
      <c r="A42" s="21" t="s">
        <v>532</v>
      </c>
      <c r="B42" s="22" t="str">
        <f>'ORÇAMENTO Praia Central - Sul'!B325:H325</f>
        <v>Pavimentação em placa cimentícia vibro-prensada</v>
      </c>
      <c r="C42" s="23">
        <v>3556717.55</v>
      </c>
      <c r="D42" s="24">
        <f t="shared" si="0"/>
        <v>8.6690749876906933E-2</v>
      </c>
      <c r="E42" s="25">
        <v>5.6000000000000001E-2</v>
      </c>
      <c r="F42" s="26">
        <f t="shared" si="1"/>
        <v>199176.18</v>
      </c>
      <c r="G42" s="25">
        <v>5.6000000000000001E-2</v>
      </c>
      <c r="H42" s="26">
        <f t="shared" si="2"/>
        <v>199176.18</v>
      </c>
      <c r="I42" s="25">
        <v>5.6000000000000001E-2</v>
      </c>
      <c r="J42" s="26">
        <f t="shared" si="3"/>
        <v>199176.18</v>
      </c>
      <c r="K42" s="25">
        <v>5.6000000000000001E-2</v>
      </c>
      <c r="L42" s="26">
        <f t="shared" si="4"/>
        <v>199176.18</v>
      </c>
      <c r="M42" s="25">
        <v>5.6000000000000001E-2</v>
      </c>
      <c r="N42" s="26">
        <f t="shared" si="5"/>
        <v>199176.18</v>
      </c>
      <c r="O42" s="25">
        <v>5.6000000000000001E-2</v>
      </c>
      <c r="P42" s="26">
        <f t="shared" si="6"/>
        <v>199176.18</v>
      </c>
      <c r="Q42" s="25">
        <v>5.6000000000000001E-2</v>
      </c>
      <c r="R42" s="26">
        <f t="shared" si="7"/>
        <v>199176.18</v>
      </c>
      <c r="S42" s="25">
        <v>5.6000000000000001E-2</v>
      </c>
      <c r="T42" s="26">
        <f t="shared" si="8"/>
        <v>199176.18</v>
      </c>
      <c r="U42" s="25">
        <v>5.6000000000000001E-2</v>
      </c>
      <c r="V42" s="26">
        <f t="shared" si="9"/>
        <v>199176.18</v>
      </c>
      <c r="W42" s="25">
        <v>5.6000000000000001E-2</v>
      </c>
      <c r="X42" s="26">
        <f t="shared" si="10"/>
        <v>199176.18</v>
      </c>
      <c r="Y42" s="25">
        <v>5.6000000000000001E-2</v>
      </c>
      <c r="Z42" s="26">
        <f t="shared" si="11"/>
        <v>199176.18</v>
      </c>
      <c r="AA42" s="25">
        <v>5.6000000000000001E-2</v>
      </c>
      <c r="AB42" s="26">
        <f t="shared" si="12"/>
        <v>199176.18</v>
      </c>
      <c r="AC42" s="25">
        <v>5.6000000000000001E-2</v>
      </c>
      <c r="AD42" s="26">
        <f t="shared" si="13"/>
        <v>199176.18</v>
      </c>
      <c r="AE42" s="25">
        <v>5.6000000000000001E-2</v>
      </c>
      <c r="AF42" s="26">
        <f t="shared" si="14"/>
        <v>199176.18</v>
      </c>
      <c r="AG42" s="25">
        <v>5.6000000000000001E-2</v>
      </c>
      <c r="AH42" s="26">
        <f t="shared" si="15"/>
        <v>199176.18</v>
      </c>
      <c r="AI42" s="25">
        <v>5.6000000000000001E-2</v>
      </c>
      <c r="AJ42" s="26">
        <f t="shared" si="16"/>
        <v>199176.18</v>
      </c>
      <c r="AK42" s="25">
        <v>5.6000000000000001E-2</v>
      </c>
      <c r="AL42" s="26">
        <f t="shared" si="17"/>
        <v>199176.18</v>
      </c>
      <c r="AM42" s="25">
        <v>4.8000000000000001E-2</v>
      </c>
      <c r="AN42" s="26">
        <f>ROUND(AM42*$C42,2)+0.05</f>
        <v>170722.49</v>
      </c>
      <c r="AO42" s="25"/>
      <c r="AP42" s="26">
        <f t="shared" si="18"/>
        <v>0</v>
      </c>
      <c r="AQ42" s="25"/>
      <c r="AR42" s="26">
        <f t="shared" si="19"/>
        <v>0</v>
      </c>
      <c r="AT42" s="20"/>
    </row>
    <row r="43" spans="1:46" ht="15.9" customHeight="1" x14ac:dyDescent="0.25">
      <c r="A43" s="21" t="s">
        <v>543</v>
      </c>
      <c r="B43" s="22" t="s">
        <v>1039</v>
      </c>
      <c r="C43" s="23">
        <v>3720139.52</v>
      </c>
      <c r="D43" s="24">
        <f t="shared" si="0"/>
        <v>9.0673965560047545E-2</v>
      </c>
      <c r="E43" s="25">
        <v>5.6000000000000001E-2</v>
      </c>
      <c r="F43" s="26">
        <f t="shared" si="1"/>
        <v>208327.81</v>
      </c>
      <c r="G43" s="25">
        <v>5.6000000000000001E-2</v>
      </c>
      <c r="H43" s="26">
        <f t="shared" si="2"/>
        <v>208327.81</v>
      </c>
      <c r="I43" s="25">
        <v>5.6000000000000001E-2</v>
      </c>
      <c r="J43" s="26">
        <f t="shared" si="3"/>
        <v>208327.81</v>
      </c>
      <c r="K43" s="25">
        <v>5.6000000000000001E-2</v>
      </c>
      <c r="L43" s="26">
        <f t="shared" si="4"/>
        <v>208327.81</v>
      </c>
      <c r="M43" s="25">
        <v>5.6000000000000001E-2</v>
      </c>
      <c r="N43" s="26">
        <f t="shared" si="5"/>
        <v>208327.81</v>
      </c>
      <c r="O43" s="25">
        <v>5.6000000000000001E-2</v>
      </c>
      <c r="P43" s="26">
        <f t="shared" si="6"/>
        <v>208327.81</v>
      </c>
      <c r="Q43" s="25">
        <v>5.6000000000000001E-2</v>
      </c>
      <c r="R43" s="26">
        <f t="shared" si="7"/>
        <v>208327.81</v>
      </c>
      <c r="S43" s="25">
        <v>5.6000000000000001E-2</v>
      </c>
      <c r="T43" s="26">
        <f t="shared" si="8"/>
        <v>208327.81</v>
      </c>
      <c r="U43" s="25">
        <v>5.6000000000000001E-2</v>
      </c>
      <c r="V43" s="26">
        <f t="shared" si="9"/>
        <v>208327.81</v>
      </c>
      <c r="W43" s="25">
        <v>5.6000000000000001E-2</v>
      </c>
      <c r="X43" s="26">
        <f t="shared" si="10"/>
        <v>208327.81</v>
      </c>
      <c r="Y43" s="25">
        <v>5.6000000000000001E-2</v>
      </c>
      <c r="Z43" s="26">
        <f t="shared" si="11"/>
        <v>208327.81</v>
      </c>
      <c r="AA43" s="25">
        <v>5.6000000000000001E-2</v>
      </c>
      <c r="AB43" s="26">
        <f t="shared" si="12"/>
        <v>208327.81</v>
      </c>
      <c r="AC43" s="25">
        <v>5.6000000000000001E-2</v>
      </c>
      <c r="AD43" s="26">
        <f t="shared" si="13"/>
        <v>208327.81</v>
      </c>
      <c r="AE43" s="25">
        <v>5.6000000000000001E-2</v>
      </c>
      <c r="AF43" s="26">
        <f t="shared" si="14"/>
        <v>208327.81</v>
      </c>
      <c r="AG43" s="25">
        <v>5.6000000000000001E-2</v>
      </c>
      <c r="AH43" s="26">
        <f t="shared" si="15"/>
        <v>208327.81</v>
      </c>
      <c r="AI43" s="25">
        <v>5.6000000000000001E-2</v>
      </c>
      <c r="AJ43" s="26">
        <f t="shared" si="16"/>
        <v>208327.81</v>
      </c>
      <c r="AK43" s="25">
        <v>5.6000000000000001E-2</v>
      </c>
      <c r="AL43" s="26">
        <f t="shared" si="17"/>
        <v>208327.81</v>
      </c>
      <c r="AM43" s="25">
        <v>4.8000000000000001E-2</v>
      </c>
      <c r="AN43" s="26">
        <f>ROUND(AM43*$C43,2)+0.05</f>
        <v>178566.75</v>
      </c>
      <c r="AO43" s="25"/>
      <c r="AP43" s="26">
        <f t="shared" si="18"/>
        <v>0</v>
      </c>
      <c r="AQ43" s="25"/>
      <c r="AR43" s="26">
        <f t="shared" si="19"/>
        <v>0</v>
      </c>
      <c r="AT43" s="20"/>
    </row>
    <row r="44" spans="1:46" ht="38.5" x14ac:dyDescent="0.25">
      <c r="A44" s="21" t="s">
        <v>552</v>
      </c>
      <c r="B44" s="22" t="s">
        <v>1040</v>
      </c>
      <c r="C44" s="23">
        <v>759568.98999999987</v>
      </c>
      <c r="D44" s="24">
        <f t="shared" si="0"/>
        <v>1.8513588554802396E-2</v>
      </c>
      <c r="E44" s="25">
        <v>5.6000000000000001E-2</v>
      </c>
      <c r="F44" s="26">
        <f t="shared" si="1"/>
        <v>42535.86</v>
      </c>
      <c r="G44" s="25">
        <v>5.6000000000000001E-2</v>
      </c>
      <c r="H44" s="26">
        <f t="shared" si="2"/>
        <v>42535.86</v>
      </c>
      <c r="I44" s="25">
        <v>5.6000000000000001E-2</v>
      </c>
      <c r="J44" s="26">
        <f t="shared" si="3"/>
        <v>42535.86</v>
      </c>
      <c r="K44" s="25">
        <v>5.6000000000000001E-2</v>
      </c>
      <c r="L44" s="26">
        <f t="shared" si="4"/>
        <v>42535.86</v>
      </c>
      <c r="M44" s="25">
        <v>5.6000000000000001E-2</v>
      </c>
      <c r="N44" s="26">
        <f t="shared" si="5"/>
        <v>42535.86</v>
      </c>
      <c r="O44" s="25">
        <v>5.6000000000000001E-2</v>
      </c>
      <c r="P44" s="26">
        <f t="shared" si="6"/>
        <v>42535.86</v>
      </c>
      <c r="Q44" s="25">
        <v>5.6000000000000001E-2</v>
      </c>
      <c r="R44" s="26">
        <f t="shared" si="7"/>
        <v>42535.86</v>
      </c>
      <c r="S44" s="25">
        <v>5.6000000000000001E-2</v>
      </c>
      <c r="T44" s="26">
        <f t="shared" si="8"/>
        <v>42535.86</v>
      </c>
      <c r="U44" s="25">
        <v>5.6000000000000001E-2</v>
      </c>
      <c r="V44" s="26">
        <f t="shared" si="9"/>
        <v>42535.86</v>
      </c>
      <c r="W44" s="25">
        <v>5.6000000000000001E-2</v>
      </c>
      <c r="X44" s="26">
        <f t="shared" si="10"/>
        <v>42535.86</v>
      </c>
      <c r="Y44" s="25">
        <v>5.6000000000000001E-2</v>
      </c>
      <c r="Z44" s="26">
        <f t="shared" si="11"/>
        <v>42535.86</v>
      </c>
      <c r="AA44" s="25">
        <v>5.6000000000000001E-2</v>
      </c>
      <c r="AB44" s="26">
        <f t="shared" si="12"/>
        <v>42535.86</v>
      </c>
      <c r="AC44" s="25">
        <v>5.6000000000000001E-2</v>
      </c>
      <c r="AD44" s="26">
        <f t="shared" si="13"/>
        <v>42535.86</v>
      </c>
      <c r="AE44" s="25">
        <v>5.6000000000000001E-2</v>
      </c>
      <c r="AF44" s="26">
        <f t="shared" si="14"/>
        <v>42535.86</v>
      </c>
      <c r="AG44" s="25">
        <v>5.6000000000000001E-2</v>
      </c>
      <c r="AH44" s="26">
        <f t="shared" si="15"/>
        <v>42535.86</v>
      </c>
      <c r="AI44" s="25">
        <v>5.6000000000000001E-2</v>
      </c>
      <c r="AJ44" s="26">
        <f t="shared" si="16"/>
        <v>42535.86</v>
      </c>
      <c r="AK44" s="25">
        <v>5.6000000000000001E-2</v>
      </c>
      <c r="AL44" s="26">
        <f t="shared" si="17"/>
        <v>42535.86</v>
      </c>
      <c r="AM44" s="25">
        <v>4.8000000000000001E-2</v>
      </c>
      <c r="AN44" s="26">
        <f>ROUND(AM44*$C44,2)+0.06</f>
        <v>36459.369999999995</v>
      </c>
      <c r="AO44" s="25"/>
      <c r="AP44" s="26">
        <f t="shared" si="18"/>
        <v>0</v>
      </c>
      <c r="AQ44" s="25"/>
      <c r="AR44" s="26">
        <f t="shared" si="19"/>
        <v>0</v>
      </c>
      <c r="AT44" s="20"/>
    </row>
    <row r="45" spans="1:46" ht="15.9" customHeight="1" x14ac:dyDescent="0.25">
      <c r="A45" s="15">
        <v>6</v>
      </c>
      <c r="B45" s="147" t="s">
        <v>1041</v>
      </c>
      <c r="C45" s="16"/>
      <c r="D45" s="17"/>
      <c r="E45" s="17"/>
      <c r="F45" s="18"/>
      <c r="G45" s="17"/>
      <c r="H45" s="18"/>
      <c r="I45" s="17"/>
      <c r="J45" s="18"/>
      <c r="K45" s="17"/>
      <c r="L45" s="18"/>
      <c r="M45" s="17"/>
      <c r="N45" s="18"/>
      <c r="O45" s="17"/>
      <c r="P45" s="18"/>
      <c r="Q45" s="17"/>
      <c r="R45" s="18"/>
      <c r="S45" s="17"/>
      <c r="T45" s="18"/>
      <c r="U45" s="17"/>
      <c r="V45" s="18"/>
      <c r="W45" s="17"/>
      <c r="X45" s="18"/>
      <c r="Y45" s="17"/>
      <c r="Z45" s="18"/>
      <c r="AA45" s="17"/>
      <c r="AB45" s="18"/>
      <c r="AC45" s="17"/>
      <c r="AD45" s="18"/>
      <c r="AE45" s="17"/>
      <c r="AF45" s="18"/>
      <c r="AG45" s="17"/>
      <c r="AH45" s="18"/>
      <c r="AI45" s="17"/>
      <c r="AJ45" s="18"/>
      <c r="AK45" s="17"/>
      <c r="AL45" s="18"/>
      <c r="AM45" s="17"/>
      <c r="AN45" s="18"/>
      <c r="AO45" s="17"/>
      <c r="AP45" s="18"/>
      <c r="AQ45" s="17"/>
      <c r="AR45" s="19"/>
      <c r="AT45" s="20"/>
    </row>
    <row r="46" spans="1:46" ht="15.9" customHeight="1" x14ac:dyDescent="0.25">
      <c r="A46" s="21" t="s">
        <v>692</v>
      </c>
      <c r="B46" s="22" t="s">
        <v>693</v>
      </c>
      <c r="C46" s="23">
        <v>561891.35</v>
      </c>
      <c r="D46" s="24">
        <f>C46/$C$65</f>
        <v>1.3695431755846785E-2</v>
      </c>
      <c r="E46" s="25"/>
      <c r="F46" s="26">
        <f>ROUND(E46*$C46,2)</f>
        <v>0</v>
      </c>
      <c r="G46" s="25"/>
      <c r="H46" s="26">
        <f>ROUND(G46*$C46,2)</f>
        <v>0</v>
      </c>
      <c r="I46" s="25"/>
      <c r="J46" s="26">
        <f>ROUND(I46*$C46,2)</f>
        <v>0</v>
      </c>
      <c r="K46" s="25"/>
      <c r="L46" s="26">
        <f>ROUND(K46*$C46,2)</f>
        <v>0</v>
      </c>
      <c r="M46" s="25"/>
      <c r="N46" s="26">
        <f>ROUND(M46*$C46,2)</f>
        <v>0</v>
      </c>
      <c r="O46" s="25">
        <v>6.6699999999999995E-2</v>
      </c>
      <c r="P46" s="26">
        <f>ROUND(O46*$C46,2)</f>
        <v>37478.15</v>
      </c>
      <c r="Q46" s="25">
        <v>6.6699999999999995E-2</v>
      </c>
      <c r="R46" s="26">
        <f>ROUND(Q46*$C46,2)</f>
        <v>37478.15</v>
      </c>
      <c r="S46" s="25">
        <v>6.6699999999999995E-2</v>
      </c>
      <c r="T46" s="26">
        <f>ROUND(S46*$C46,2)</f>
        <v>37478.15</v>
      </c>
      <c r="U46" s="25">
        <v>6.6699999999999995E-2</v>
      </c>
      <c r="V46" s="26">
        <f>ROUND(U46*$C46,2)</f>
        <v>37478.15</v>
      </c>
      <c r="W46" s="25">
        <v>6.6699999999999995E-2</v>
      </c>
      <c r="X46" s="26">
        <f>ROUND(W46*$C46,2)</f>
        <v>37478.15</v>
      </c>
      <c r="Y46" s="25">
        <v>6.6699999999999995E-2</v>
      </c>
      <c r="Z46" s="26">
        <f>ROUND(Y46*$C46,2)</f>
        <v>37478.15</v>
      </c>
      <c r="AA46" s="25">
        <v>6.6699999999999995E-2</v>
      </c>
      <c r="AB46" s="26">
        <f>ROUND(AA46*$C46,2)</f>
        <v>37478.15</v>
      </c>
      <c r="AC46" s="25">
        <v>6.6699999999999995E-2</v>
      </c>
      <c r="AD46" s="26">
        <f>ROUND(AC46*$C46,2)</f>
        <v>37478.15</v>
      </c>
      <c r="AE46" s="25">
        <v>6.6699999999999995E-2</v>
      </c>
      <c r="AF46" s="26">
        <f>ROUND(AE46*$C46,2)</f>
        <v>37478.15</v>
      </c>
      <c r="AG46" s="25">
        <v>6.6699999999999995E-2</v>
      </c>
      <c r="AH46" s="26">
        <f>ROUND(AG46*$C46,2)</f>
        <v>37478.15</v>
      </c>
      <c r="AI46" s="25">
        <v>6.6699999999999995E-2</v>
      </c>
      <c r="AJ46" s="26">
        <f>ROUND(AI46*$C46,2)</f>
        <v>37478.15</v>
      </c>
      <c r="AK46" s="25">
        <v>6.6699999999999995E-2</v>
      </c>
      <c r="AL46" s="26">
        <f>ROUND(AK46*$C46,2)</f>
        <v>37478.15</v>
      </c>
      <c r="AM46" s="25">
        <v>6.6600000000000006E-2</v>
      </c>
      <c r="AN46" s="26">
        <f>ROUND(AM46*$C46,2)</f>
        <v>37421.96</v>
      </c>
      <c r="AO46" s="25">
        <v>6.6500000000000004E-2</v>
      </c>
      <c r="AP46" s="26">
        <f>ROUND(AO46*$C46,2)</f>
        <v>37365.769999999997</v>
      </c>
      <c r="AQ46" s="25">
        <v>6.6500000000000004E-2</v>
      </c>
      <c r="AR46" s="26">
        <f>ROUND(AQ46*$C46,2)+0.05</f>
        <v>37365.82</v>
      </c>
      <c r="AT46" s="20"/>
    </row>
    <row r="47" spans="1:46" ht="15.9" customHeight="1" x14ac:dyDescent="0.25">
      <c r="A47" s="21" t="s">
        <v>716</v>
      </c>
      <c r="B47" s="22" t="s">
        <v>717</v>
      </c>
      <c r="C47" s="23">
        <v>636854.51</v>
      </c>
      <c r="D47" s="24">
        <f>C47/$C$65</f>
        <v>1.55225694079616E-2</v>
      </c>
      <c r="E47" s="25"/>
      <c r="F47" s="26">
        <f>ROUND(E47*$C47,2)</f>
        <v>0</v>
      </c>
      <c r="G47" s="25"/>
      <c r="H47" s="26">
        <f>ROUND(G47*$C47,2)</f>
        <v>0</v>
      </c>
      <c r="I47" s="25"/>
      <c r="J47" s="26">
        <f>ROUND(I47*$C47,2)</f>
        <v>0</v>
      </c>
      <c r="K47" s="25"/>
      <c r="L47" s="26">
        <f>ROUND(K47*$C47,2)</f>
        <v>0</v>
      </c>
      <c r="M47" s="25"/>
      <c r="N47" s="26">
        <f>ROUND(M47*$C47,2)</f>
        <v>0</v>
      </c>
      <c r="O47" s="25">
        <v>6.6699999999999995E-2</v>
      </c>
      <c r="P47" s="26">
        <f>ROUND(O47*$C47,2)</f>
        <v>42478.2</v>
      </c>
      <c r="Q47" s="25">
        <v>6.6699999999999995E-2</v>
      </c>
      <c r="R47" s="26">
        <f>ROUND(Q47*$C47,2)</f>
        <v>42478.2</v>
      </c>
      <c r="S47" s="25">
        <v>6.6699999999999995E-2</v>
      </c>
      <c r="T47" s="26">
        <f>ROUND(S47*$C47,2)</f>
        <v>42478.2</v>
      </c>
      <c r="U47" s="25">
        <v>6.6699999999999995E-2</v>
      </c>
      <c r="V47" s="26">
        <f>ROUND(U47*$C47,2)</f>
        <v>42478.2</v>
      </c>
      <c r="W47" s="25">
        <v>6.6699999999999995E-2</v>
      </c>
      <c r="X47" s="26">
        <f>ROUND(W47*$C47,2)</f>
        <v>42478.2</v>
      </c>
      <c r="Y47" s="25">
        <v>6.6699999999999995E-2</v>
      </c>
      <c r="Z47" s="26">
        <f>ROUND(Y47*$C47,2)</f>
        <v>42478.2</v>
      </c>
      <c r="AA47" s="25">
        <v>6.6699999999999995E-2</v>
      </c>
      <c r="AB47" s="26">
        <f>ROUND(AA47*$C47,2)</f>
        <v>42478.2</v>
      </c>
      <c r="AC47" s="25">
        <v>6.6699999999999995E-2</v>
      </c>
      <c r="AD47" s="26">
        <f>ROUND(AC47*$C47,2)</f>
        <v>42478.2</v>
      </c>
      <c r="AE47" s="25">
        <v>6.6699999999999995E-2</v>
      </c>
      <c r="AF47" s="26">
        <f>ROUND(AE47*$C47,2)</f>
        <v>42478.2</v>
      </c>
      <c r="AG47" s="25">
        <v>6.6699999999999995E-2</v>
      </c>
      <c r="AH47" s="26">
        <f>ROUND(AG47*$C47,2)</f>
        <v>42478.2</v>
      </c>
      <c r="AI47" s="25">
        <v>6.6699999999999995E-2</v>
      </c>
      <c r="AJ47" s="26">
        <f>ROUND(AI47*$C47,2)</f>
        <v>42478.2</v>
      </c>
      <c r="AK47" s="25">
        <v>6.6699999999999995E-2</v>
      </c>
      <c r="AL47" s="26">
        <f>ROUND(AK47*$C47,2)</f>
        <v>42478.2</v>
      </c>
      <c r="AM47" s="25">
        <v>6.6600000000000006E-2</v>
      </c>
      <c r="AN47" s="26">
        <f>ROUND(AM47*$C47,2)</f>
        <v>42414.51</v>
      </c>
      <c r="AO47" s="25">
        <v>6.6500000000000004E-2</v>
      </c>
      <c r="AP47" s="26">
        <f>ROUND(AO47*$C47,2)</f>
        <v>42350.82</v>
      </c>
      <c r="AQ47" s="25">
        <v>6.6500000000000004E-2</v>
      </c>
      <c r="AR47" s="26">
        <f>ROUND(AQ47*$C47,2)-0.04</f>
        <v>42350.78</v>
      </c>
      <c r="AT47" s="20"/>
    </row>
    <row r="48" spans="1:46" ht="15.9" customHeight="1" x14ac:dyDescent="0.25">
      <c r="A48" s="21" t="s">
        <v>726</v>
      </c>
      <c r="B48" s="22" t="s">
        <v>727</v>
      </c>
      <c r="C48" s="23">
        <v>125896.92</v>
      </c>
      <c r="D48" s="24">
        <f>C48/$C$65</f>
        <v>3.0685873276591678E-3</v>
      </c>
      <c r="E48" s="25"/>
      <c r="F48" s="26">
        <f>ROUND(E48*$C48,2)</f>
        <v>0</v>
      </c>
      <c r="G48" s="25"/>
      <c r="H48" s="26">
        <f>ROUND(G48*$C48,2)</f>
        <v>0</v>
      </c>
      <c r="I48" s="25"/>
      <c r="J48" s="26">
        <f>ROUND(I48*$C48,2)</f>
        <v>0</v>
      </c>
      <c r="K48" s="25"/>
      <c r="L48" s="26">
        <f>ROUND(K48*$C48,2)</f>
        <v>0</v>
      </c>
      <c r="M48" s="25"/>
      <c r="N48" s="26">
        <f>ROUND(M48*$C48,2)</f>
        <v>0</v>
      </c>
      <c r="O48" s="25">
        <v>6.6699999999999995E-2</v>
      </c>
      <c r="P48" s="26">
        <f>ROUND(O48*$C48,2)</f>
        <v>8397.32</v>
      </c>
      <c r="Q48" s="25">
        <v>6.6699999999999995E-2</v>
      </c>
      <c r="R48" s="26">
        <f>ROUND(Q48*$C48,2)</f>
        <v>8397.32</v>
      </c>
      <c r="S48" s="25">
        <v>6.6699999999999995E-2</v>
      </c>
      <c r="T48" s="26">
        <f>ROUND(S48*$C48,2)</f>
        <v>8397.32</v>
      </c>
      <c r="U48" s="25">
        <v>6.6699999999999995E-2</v>
      </c>
      <c r="V48" s="26">
        <f>ROUND(U48*$C48,2)</f>
        <v>8397.32</v>
      </c>
      <c r="W48" s="25">
        <v>6.6699999999999995E-2</v>
      </c>
      <c r="X48" s="26">
        <f>ROUND(W48*$C48,2)</f>
        <v>8397.32</v>
      </c>
      <c r="Y48" s="25">
        <v>6.6699999999999995E-2</v>
      </c>
      <c r="Z48" s="26">
        <f>ROUND(Y48*$C48,2)</f>
        <v>8397.32</v>
      </c>
      <c r="AA48" s="25">
        <v>6.6699999999999995E-2</v>
      </c>
      <c r="AB48" s="26">
        <f>ROUND(AA48*$C48,2)</f>
        <v>8397.32</v>
      </c>
      <c r="AC48" s="25">
        <v>6.6699999999999995E-2</v>
      </c>
      <c r="AD48" s="26">
        <f>ROUND(AC48*$C48,2)</f>
        <v>8397.32</v>
      </c>
      <c r="AE48" s="25">
        <v>6.6699999999999995E-2</v>
      </c>
      <c r="AF48" s="26">
        <f>ROUND(AE48*$C48,2)</f>
        <v>8397.32</v>
      </c>
      <c r="AG48" s="25">
        <v>6.6699999999999995E-2</v>
      </c>
      <c r="AH48" s="26">
        <f>ROUND(AG48*$C48,2)</f>
        <v>8397.32</v>
      </c>
      <c r="AI48" s="25">
        <v>6.6699999999999995E-2</v>
      </c>
      <c r="AJ48" s="26">
        <f>ROUND(AI48*$C48,2)</f>
        <v>8397.32</v>
      </c>
      <c r="AK48" s="25">
        <v>6.6699999999999995E-2</v>
      </c>
      <c r="AL48" s="26">
        <f>ROUND(AK48*$C48,2)</f>
        <v>8397.32</v>
      </c>
      <c r="AM48" s="25">
        <v>6.6600000000000006E-2</v>
      </c>
      <c r="AN48" s="26">
        <f>ROUND(AM48*$C48,2)</f>
        <v>8384.73</v>
      </c>
      <c r="AO48" s="25">
        <v>6.6500000000000004E-2</v>
      </c>
      <c r="AP48" s="26">
        <f>ROUND(AO48*$C48,2)</f>
        <v>8372.15</v>
      </c>
      <c r="AQ48" s="25">
        <v>6.6500000000000004E-2</v>
      </c>
      <c r="AR48" s="26">
        <f>ROUND(AQ48*$C48,2)+0.05</f>
        <v>8372.1999999999989</v>
      </c>
      <c r="AT48" s="20"/>
    </row>
    <row r="49" spans="1:46" ht="15.9" customHeight="1" x14ac:dyDescent="0.25">
      <c r="A49" s="15">
        <v>7</v>
      </c>
      <c r="B49" s="147" t="str">
        <f>'ORÇAMENTO Praia Central - Sul'!B460:I460</f>
        <v>INFRAESTRUTURA ELÉTRICA E HIDRÁULICA</v>
      </c>
      <c r="C49" s="16"/>
      <c r="D49" s="17"/>
      <c r="E49" s="17"/>
      <c r="F49" s="18"/>
      <c r="G49" s="17"/>
      <c r="H49" s="18"/>
      <c r="I49" s="17"/>
      <c r="J49" s="18"/>
      <c r="K49" s="17"/>
      <c r="L49" s="18"/>
      <c r="M49" s="17"/>
      <c r="N49" s="18"/>
      <c r="O49" s="17"/>
      <c r="P49" s="18"/>
      <c r="Q49" s="17"/>
      <c r="R49" s="18"/>
      <c r="S49" s="17"/>
      <c r="T49" s="18"/>
      <c r="U49" s="17"/>
      <c r="V49" s="18"/>
      <c r="W49" s="17"/>
      <c r="X49" s="18"/>
      <c r="Y49" s="17"/>
      <c r="Z49" s="18"/>
      <c r="AA49" s="17"/>
      <c r="AB49" s="18"/>
      <c r="AC49" s="17"/>
      <c r="AD49" s="18"/>
      <c r="AE49" s="17"/>
      <c r="AF49" s="18"/>
      <c r="AG49" s="17"/>
      <c r="AH49" s="18"/>
      <c r="AI49" s="17"/>
      <c r="AJ49" s="18"/>
      <c r="AK49" s="17"/>
      <c r="AL49" s="18"/>
      <c r="AM49" s="17"/>
      <c r="AN49" s="18"/>
      <c r="AO49" s="17"/>
      <c r="AP49" s="18"/>
      <c r="AQ49" s="17"/>
      <c r="AR49" s="19"/>
      <c r="AT49" s="20"/>
    </row>
    <row r="50" spans="1:46" ht="25.7" x14ac:dyDescent="0.25">
      <c r="A50" s="21" t="s">
        <v>733</v>
      </c>
      <c r="B50" s="22" t="str">
        <f>'ORÇAMENTO Praia Central - Sul'!B461:H461</f>
        <v>Infraestrutura elétrica - Rede subterrânea (fornecimento e instalação)</v>
      </c>
      <c r="C50" s="23">
        <v>1210520.94</v>
      </c>
      <c r="D50" s="24">
        <f>C50/$C$65</f>
        <v>2.950500470027435E-2</v>
      </c>
      <c r="E50" s="25">
        <v>5.6000000000000001E-2</v>
      </c>
      <c r="F50" s="26">
        <f t="shared" ref="F50:F54" si="20">ROUND(E50*$C50,2)</f>
        <v>67789.17</v>
      </c>
      <c r="G50" s="25">
        <v>5.6000000000000001E-2</v>
      </c>
      <c r="H50" s="26">
        <f t="shared" ref="H50:H54" si="21">ROUND(G50*$C50,2)</f>
        <v>67789.17</v>
      </c>
      <c r="I50" s="25">
        <v>5.6000000000000001E-2</v>
      </c>
      <c r="J50" s="26">
        <f t="shared" ref="J50:J54" si="22">ROUND(I50*$C50,2)</f>
        <v>67789.17</v>
      </c>
      <c r="K50" s="25">
        <v>5.6000000000000001E-2</v>
      </c>
      <c r="L50" s="26">
        <f t="shared" ref="L50:L54" si="23">ROUND(K50*$C50,2)</f>
        <v>67789.17</v>
      </c>
      <c r="M50" s="25">
        <v>5.6000000000000001E-2</v>
      </c>
      <c r="N50" s="26">
        <f t="shared" ref="N50:N54" si="24">ROUND(M50*$C50,2)</f>
        <v>67789.17</v>
      </c>
      <c r="O50" s="25">
        <v>5.6000000000000001E-2</v>
      </c>
      <c r="P50" s="26">
        <f t="shared" ref="P50:P54" si="25">ROUND(O50*$C50,2)</f>
        <v>67789.17</v>
      </c>
      <c r="Q50" s="25">
        <v>5.6000000000000001E-2</v>
      </c>
      <c r="R50" s="26">
        <f t="shared" ref="R50:R54" si="26">ROUND(Q50*$C50,2)</f>
        <v>67789.17</v>
      </c>
      <c r="S50" s="25">
        <v>5.6000000000000001E-2</v>
      </c>
      <c r="T50" s="26">
        <f t="shared" ref="T50:T54" si="27">ROUND(S50*$C50,2)</f>
        <v>67789.17</v>
      </c>
      <c r="U50" s="25">
        <v>5.6000000000000001E-2</v>
      </c>
      <c r="V50" s="26">
        <f t="shared" ref="V50:V54" si="28">ROUND(U50*$C50,2)</f>
        <v>67789.17</v>
      </c>
      <c r="W50" s="25">
        <v>5.6000000000000001E-2</v>
      </c>
      <c r="X50" s="26">
        <f t="shared" ref="X50:X54" si="29">ROUND(W50*$C50,2)</f>
        <v>67789.17</v>
      </c>
      <c r="Y50" s="25">
        <v>5.6000000000000001E-2</v>
      </c>
      <c r="Z50" s="26">
        <f t="shared" ref="Z50:Z54" si="30">ROUND(Y50*$C50,2)</f>
        <v>67789.17</v>
      </c>
      <c r="AA50" s="25">
        <v>5.6000000000000001E-2</v>
      </c>
      <c r="AB50" s="26">
        <f t="shared" ref="AB50:AB54" si="31">ROUND(AA50*$C50,2)</f>
        <v>67789.17</v>
      </c>
      <c r="AC50" s="25">
        <v>5.6000000000000001E-2</v>
      </c>
      <c r="AD50" s="26">
        <f t="shared" ref="AD50:AD54" si="32">ROUND(AC50*$C50,2)</f>
        <v>67789.17</v>
      </c>
      <c r="AE50" s="25">
        <v>5.6000000000000001E-2</v>
      </c>
      <c r="AF50" s="26">
        <f>ROUND(AE50*$C50,2)</f>
        <v>67789.17</v>
      </c>
      <c r="AG50" s="25">
        <v>5.6000000000000001E-2</v>
      </c>
      <c r="AH50" s="26">
        <f>ROUND(AG50*$C50,2)</f>
        <v>67789.17</v>
      </c>
      <c r="AI50" s="25">
        <v>5.6000000000000001E-2</v>
      </c>
      <c r="AJ50" s="26">
        <f>ROUND(AI50*$C50,2)</f>
        <v>67789.17</v>
      </c>
      <c r="AK50" s="25">
        <v>5.6000000000000001E-2</v>
      </c>
      <c r="AL50" s="26">
        <f>ROUND(AK50*$C50,2)</f>
        <v>67789.17</v>
      </c>
      <c r="AM50" s="25">
        <v>0.02</v>
      </c>
      <c r="AN50" s="26">
        <f>ROUND(AM50*$C50,2)</f>
        <v>24210.42</v>
      </c>
      <c r="AO50" s="25">
        <v>0.02</v>
      </c>
      <c r="AP50" s="26">
        <f>ROUND(AO50*$C50,2)</f>
        <v>24210.42</v>
      </c>
      <c r="AQ50" s="25">
        <v>8.0000000000000002E-3</v>
      </c>
      <c r="AR50" s="26">
        <f>ROUND(AQ50*$C50,2)+0.04</f>
        <v>9684.2100000000009</v>
      </c>
      <c r="AT50" s="20"/>
    </row>
    <row r="51" spans="1:46" ht="27.8" customHeight="1" x14ac:dyDescent="0.25">
      <c r="A51" s="21" t="s">
        <v>783</v>
      </c>
      <c r="B51" s="22" t="str">
        <f>'ORÇAMENTO Praia Central - Sul'!B488:H488</f>
        <v>Rede Subterrânea Telecom (fornecimento e instalação)</v>
      </c>
      <c r="C51" s="23">
        <v>937391.22999999986</v>
      </c>
      <c r="D51" s="24">
        <f>C51/$C$65</f>
        <v>2.28477936508442E-2</v>
      </c>
      <c r="E51" s="25">
        <v>5.6000000000000001E-2</v>
      </c>
      <c r="F51" s="26">
        <f t="shared" si="20"/>
        <v>52493.91</v>
      </c>
      <c r="G51" s="25">
        <v>5.6000000000000001E-2</v>
      </c>
      <c r="H51" s="26">
        <f t="shared" si="21"/>
        <v>52493.91</v>
      </c>
      <c r="I51" s="25">
        <v>5.6000000000000001E-2</v>
      </c>
      <c r="J51" s="26">
        <f t="shared" si="22"/>
        <v>52493.91</v>
      </c>
      <c r="K51" s="25">
        <v>5.6000000000000001E-2</v>
      </c>
      <c r="L51" s="26">
        <f t="shared" si="23"/>
        <v>52493.91</v>
      </c>
      <c r="M51" s="25">
        <v>5.6000000000000001E-2</v>
      </c>
      <c r="N51" s="26">
        <f t="shared" si="24"/>
        <v>52493.91</v>
      </c>
      <c r="O51" s="25">
        <v>5.6000000000000001E-2</v>
      </c>
      <c r="P51" s="26">
        <f t="shared" si="25"/>
        <v>52493.91</v>
      </c>
      <c r="Q51" s="25">
        <v>5.6000000000000001E-2</v>
      </c>
      <c r="R51" s="26">
        <f t="shared" si="26"/>
        <v>52493.91</v>
      </c>
      <c r="S51" s="25">
        <v>5.6000000000000001E-2</v>
      </c>
      <c r="T51" s="26">
        <f t="shared" si="27"/>
        <v>52493.91</v>
      </c>
      <c r="U51" s="25">
        <v>5.6000000000000001E-2</v>
      </c>
      <c r="V51" s="26">
        <f t="shared" si="28"/>
        <v>52493.91</v>
      </c>
      <c r="W51" s="25">
        <v>5.6000000000000001E-2</v>
      </c>
      <c r="X51" s="26">
        <f t="shared" si="29"/>
        <v>52493.91</v>
      </c>
      <c r="Y51" s="25">
        <v>5.6000000000000001E-2</v>
      </c>
      <c r="Z51" s="26">
        <f t="shared" si="30"/>
        <v>52493.91</v>
      </c>
      <c r="AA51" s="25">
        <v>5.6000000000000001E-2</v>
      </c>
      <c r="AB51" s="26">
        <f t="shared" si="31"/>
        <v>52493.91</v>
      </c>
      <c r="AC51" s="25">
        <v>5.6000000000000001E-2</v>
      </c>
      <c r="AD51" s="26">
        <f t="shared" si="32"/>
        <v>52493.91</v>
      </c>
      <c r="AE51" s="25">
        <v>5.6000000000000001E-2</v>
      </c>
      <c r="AF51" s="26">
        <f t="shared" ref="AF51:AF54" si="33">ROUND(AE51*$C51,2)</f>
        <v>52493.91</v>
      </c>
      <c r="AG51" s="25">
        <v>5.6000000000000001E-2</v>
      </c>
      <c r="AH51" s="26">
        <f t="shared" ref="AH51:AH54" si="34">ROUND(AG51*$C51,2)</f>
        <v>52493.91</v>
      </c>
      <c r="AI51" s="25">
        <v>5.6000000000000001E-2</v>
      </c>
      <c r="AJ51" s="26">
        <f t="shared" ref="AJ51:AJ54" si="35">ROUND(AI51*$C51,2)</f>
        <v>52493.91</v>
      </c>
      <c r="AK51" s="25">
        <v>5.6000000000000001E-2</v>
      </c>
      <c r="AL51" s="26">
        <f>ROUND(AK51*$C51,2)</f>
        <v>52493.91</v>
      </c>
      <c r="AM51" s="25">
        <v>0.02</v>
      </c>
      <c r="AN51" s="26">
        <f>ROUND(AM51*$C51,2)</f>
        <v>18747.82</v>
      </c>
      <c r="AO51" s="25">
        <v>0.02</v>
      </c>
      <c r="AP51" s="26">
        <f>ROUND(AO51*$C51,2)</f>
        <v>18747.82</v>
      </c>
      <c r="AQ51" s="25">
        <v>8.0000000000000002E-3</v>
      </c>
      <c r="AR51" s="26">
        <f>ROUND(AQ51*$C51,2)-0.01</f>
        <v>7499.12</v>
      </c>
      <c r="AT51" s="20"/>
    </row>
    <row r="52" spans="1:46" x14ac:dyDescent="0.25">
      <c r="A52" s="21" t="s">
        <v>801</v>
      </c>
      <c r="B52" s="22" t="s">
        <v>808</v>
      </c>
      <c r="C52" s="23">
        <v>1300228.6200000001</v>
      </c>
      <c r="D52" s="24">
        <f>C52/$C$65</f>
        <v>3.1691522448617233E-2</v>
      </c>
      <c r="E52" s="25"/>
      <c r="F52" s="26">
        <f t="shared" si="20"/>
        <v>0</v>
      </c>
      <c r="G52" s="25"/>
      <c r="H52" s="26">
        <f t="shared" si="21"/>
        <v>0</v>
      </c>
      <c r="I52" s="25"/>
      <c r="J52" s="26">
        <f t="shared" si="22"/>
        <v>0</v>
      </c>
      <c r="K52" s="25"/>
      <c r="L52" s="26">
        <f t="shared" si="23"/>
        <v>0</v>
      </c>
      <c r="M52" s="25"/>
      <c r="N52" s="26">
        <f t="shared" si="24"/>
        <v>0</v>
      </c>
      <c r="O52" s="25">
        <v>6.6699999999999995E-2</v>
      </c>
      <c r="P52" s="26">
        <f t="shared" si="25"/>
        <v>86725.25</v>
      </c>
      <c r="Q52" s="25">
        <v>6.6699999999999995E-2</v>
      </c>
      <c r="R52" s="26">
        <f t="shared" si="26"/>
        <v>86725.25</v>
      </c>
      <c r="S52" s="25">
        <v>6.6699999999999995E-2</v>
      </c>
      <c r="T52" s="26">
        <f t="shared" si="27"/>
        <v>86725.25</v>
      </c>
      <c r="U52" s="25">
        <v>6.6699999999999995E-2</v>
      </c>
      <c r="V52" s="26">
        <f t="shared" si="28"/>
        <v>86725.25</v>
      </c>
      <c r="W52" s="25">
        <v>6.6699999999999995E-2</v>
      </c>
      <c r="X52" s="26">
        <f t="shared" si="29"/>
        <v>86725.25</v>
      </c>
      <c r="Y52" s="25">
        <v>6.6699999999999995E-2</v>
      </c>
      <c r="Z52" s="26">
        <f t="shared" si="30"/>
        <v>86725.25</v>
      </c>
      <c r="AA52" s="25">
        <v>6.6699999999999995E-2</v>
      </c>
      <c r="AB52" s="26">
        <f t="shared" si="31"/>
        <v>86725.25</v>
      </c>
      <c r="AC52" s="25">
        <v>6.6699999999999995E-2</v>
      </c>
      <c r="AD52" s="26">
        <f t="shared" si="32"/>
        <v>86725.25</v>
      </c>
      <c r="AE52" s="25">
        <v>6.6699999999999995E-2</v>
      </c>
      <c r="AF52" s="26">
        <f t="shared" si="33"/>
        <v>86725.25</v>
      </c>
      <c r="AG52" s="25">
        <v>6.6699999999999995E-2</v>
      </c>
      <c r="AH52" s="26">
        <f t="shared" si="34"/>
        <v>86725.25</v>
      </c>
      <c r="AI52" s="25">
        <v>6.6699999999999995E-2</v>
      </c>
      <c r="AJ52" s="26">
        <f t="shared" si="35"/>
        <v>86725.25</v>
      </c>
      <c r="AK52" s="25">
        <v>6.6699999999999995E-2</v>
      </c>
      <c r="AL52" s="26">
        <f>ROUND(AK52*$C52,2)</f>
        <v>86725.25</v>
      </c>
      <c r="AM52" s="25">
        <v>6.6600000000000006E-2</v>
      </c>
      <c r="AN52" s="26">
        <f>ROUND(AM52*$C52,2)</f>
        <v>86595.23</v>
      </c>
      <c r="AO52" s="25">
        <v>6.6500000000000004E-2</v>
      </c>
      <c r="AP52" s="26">
        <f>ROUND(AO52*$C52,2)</f>
        <v>86465.2</v>
      </c>
      <c r="AQ52" s="25">
        <v>6.6500000000000004E-2</v>
      </c>
      <c r="AR52" s="26">
        <f>ROUND(AQ52*$C52,2)-0.01</f>
        <v>86465.19</v>
      </c>
      <c r="AT52" s="20"/>
    </row>
    <row r="53" spans="1:46" ht="25.7" x14ac:dyDescent="0.25">
      <c r="A53" s="21" t="s">
        <v>807</v>
      </c>
      <c r="B53" s="22" t="str">
        <f>'ORÇAMENTO Praia Central - Sul'!B510:H510</f>
        <v>Infraestrutura hidráulica de abastecimento de água fria (fornecimento e instalações)</v>
      </c>
      <c r="C53" s="23">
        <v>65025.640000000007</v>
      </c>
      <c r="D53" s="24">
        <f>C53/$C$65</f>
        <v>1.5849224498655497E-3</v>
      </c>
      <c r="E53" s="25">
        <v>5.6000000000000001E-2</v>
      </c>
      <c r="F53" s="26">
        <f t="shared" si="20"/>
        <v>3641.44</v>
      </c>
      <c r="G53" s="25">
        <v>5.6000000000000001E-2</v>
      </c>
      <c r="H53" s="26">
        <f t="shared" si="21"/>
        <v>3641.44</v>
      </c>
      <c r="I53" s="25">
        <v>5.6000000000000001E-2</v>
      </c>
      <c r="J53" s="26">
        <f t="shared" si="22"/>
        <v>3641.44</v>
      </c>
      <c r="K53" s="25">
        <v>5.6000000000000001E-2</v>
      </c>
      <c r="L53" s="26">
        <f t="shared" si="23"/>
        <v>3641.44</v>
      </c>
      <c r="M53" s="25">
        <v>5.6000000000000001E-2</v>
      </c>
      <c r="N53" s="26">
        <f t="shared" si="24"/>
        <v>3641.44</v>
      </c>
      <c r="O53" s="25">
        <v>5.6000000000000001E-2</v>
      </c>
      <c r="P53" s="26">
        <f t="shared" si="25"/>
        <v>3641.44</v>
      </c>
      <c r="Q53" s="25">
        <v>5.6000000000000001E-2</v>
      </c>
      <c r="R53" s="26">
        <f t="shared" si="26"/>
        <v>3641.44</v>
      </c>
      <c r="S53" s="25">
        <v>5.6000000000000001E-2</v>
      </c>
      <c r="T53" s="26">
        <f t="shared" si="27"/>
        <v>3641.44</v>
      </c>
      <c r="U53" s="25">
        <v>5.6000000000000001E-2</v>
      </c>
      <c r="V53" s="26">
        <f t="shared" si="28"/>
        <v>3641.44</v>
      </c>
      <c r="W53" s="25">
        <v>5.6000000000000001E-2</v>
      </c>
      <c r="X53" s="26">
        <f t="shared" si="29"/>
        <v>3641.44</v>
      </c>
      <c r="Y53" s="25">
        <v>5.6000000000000001E-2</v>
      </c>
      <c r="Z53" s="26">
        <f t="shared" si="30"/>
        <v>3641.44</v>
      </c>
      <c r="AA53" s="25">
        <v>5.6000000000000001E-2</v>
      </c>
      <c r="AB53" s="26">
        <f t="shared" si="31"/>
        <v>3641.44</v>
      </c>
      <c r="AC53" s="25">
        <v>5.6000000000000001E-2</v>
      </c>
      <c r="AD53" s="26">
        <f t="shared" si="32"/>
        <v>3641.44</v>
      </c>
      <c r="AE53" s="25">
        <v>5.6000000000000001E-2</v>
      </c>
      <c r="AF53" s="26">
        <f t="shared" si="33"/>
        <v>3641.44</v>
      </c>
      <c r="AG53" s="25">
        <v>5.6000000000000001E-2</v>
      </c>
      <c r="AH53" s="26">
        <f t="shared" si="34"/>
        <v>3641.44</v>
      </c>
      <c r="AI53" s="25">
        <v>5.6000000000000001E-2</v>
      </c>
      <c r="AJ53" s="26">
        <f t="shared" si="35"/>
        <v>3641.44</v>
      </c>
      <c r="AK53" s="25">
        <v>5.6000000000000001E-2</v>
      </c>
      <c r="AL53" s="26">
        <f>ROUND(AK53*$C53,2)</f>
        <v>3641.44</v>
      </c>
      <c r="AM53" s="25">
        <v>0.02</v>
      </c>
      <c r="AN53" s="26">
        <f>ROUND(AM53*$C53,2)</f>
        <v>1300.51</v>
      </c>
      <c r="AO53" s="25">
        <v>0.02</v>
      </c>
      <c r="AP53" s="26">
        <f>ROUND(AO53*$C53,2)</f>
        <v>1300.51</v>
      </c>
      <c r="AQ53" s="25">
        <v>8.0000000000000002E-3</v>
      </c>
      <c r="AR53" s="26">
        <f>ROUND(AQ53*$C53,2)-0.07</f>
        <v>520.14</v>
      </c>
      <c r="AT53" s="20"/>
    </row>
    <row r="54" spans="1:46" ht="25.7" x14ac:dyDescent="0.25">
      <c r="A54" s="21" t="s">
        <v>819</v>
      </c>
      <c r="B54" s="22" t="str">
        <f>'ORÇAMENTO Praia Central - Sul'!B528:H528</f>
        <v>Infraestrutura hidráulica de esgoto (fornecimento e instalações)</v>
      </c>
      <c r="C54" s="23">
        <v>430454.7300000001</v>
      </c>
      <c r="D54" s="24">
        <f>C54/$C$65</f>
        <v>1.0491820845251409E-2</v>
      </c>
      <c r="E54" s="25">
        <v>5.6000000000000001E-2</v>
      </c>
      <c r="F54" s="26">
        <f t="shared" si="20"/>
        <v>24105.46</v>
      </c>
      <c r="G54" s="25">
        <v>5.6000000000000001E-2</v>
      </c>
      <c r="H54" s="26">
        <f t="shared" si="21"/>
        <v>24105.46</v>
      </c>
      <c r="I54" s="25">
        <v>5.6000000000000001E-2</v>
      </c>
      <c r="J54" s="26">
        <f t="shared" si="22"/>
        <v>24105.46</v>
      </c>
      <c r="K54" s="25">
        <v>5.6000000000000001E-2</v>
      </c>
      <c r="L54" s="26">
        <f t="shared" si="23"/>
        <v>24105.46</v>
      </c>
      <c r="M54" s="25">
        <v>5.6000000000000001E-2</v>
      </c>
      <c r="N54" s="26">
        <f t="shared" si="24"/>
        <v>24105.46</v>
      </c>
      <c r="O54" s="25">
        <v>5.6000000000000001E-2</v>
      </c>
      <c r="P54" s="26">
        <f t="shared" si="25"/>
        <v>24105.46</v>
      </c>
      <c r="Q54" s="25">
        <v>5.6000000000000001E-2</v>
      </c>
      <c r="R54" s="26">
        <f t="shared" si="26"/>
        <v>24105.46</v>
      </c>
      <c r="S54" s="25">
        <v>5.6000000000000001E-2</v>
      </c>
      <c r="T54" s="26">
        <f t="shared" si="27"/>
        <v>24105.46</v>
      </c>
      <c r="U54" s="25">
        <v>5.6000000000000001E-2</v>
      </c>
      <c r="V54" s="26">
        <f t="shared" si="28"/>
        <v>24105.46</v>
      </c>
      <c r="W54" s="25">
        <v>5.6000000000000001E-2</v>
      </c>
      <c r="X54" s="26">
        <f t="shared" si="29"/>
        <v>24105.46</v>
      </c>
      <c r="Y54" s="25">
        <v>5.6000000000000001E-2</v>
      </c>
      <c r="Z54" s="26">
        <f t="shared" si="30"/>
        <v>24105.46</v>
      </c>
      <c r="AA54" s="25">
        <v>5.6000000000000001E-2</v>
      </c>
      <c r="AB54" s="26">
        <f t="shared" si="31"/>
        <v>24105.46</v>
      </c>
      <c r="AC54" s="25">
        <v>5.6000000000000001E-2</v>
      </c>
      <c r="AD54" s="26">
        <f t="shared" si="32"/>
        <v>24105.46</v>
      </c>
      <c r="AE54" s="25">
        <v>5.6000000000000001E-2</v>
      </c>
      <c r="AF54" s="26">
        <f t="shared" si="33"/>
        <v>24105.46</v>
      </c>
      <c r="AG54" s="25">
        <v>5.6000000000000001E-2</v>
      </c>
      <c r="AH54" s="26">
        <f t="shared" si="34"/>
        <v>24105.46</v>
      </c>
      <c r="AI54" s="25">
        <v>5.6000000000000001E-2</v>
      </c>
      <c r="AJ54" s="26">
        <f t="shared" si="35"/>
        <v>24105.46</v>
      </c>
      <c r="AK54" s="25">
        <v>5.6000000000000001E-2</v>
      </c>
      <c r="AL54" s="26">
        <f>ROUND(AK54*$C54,2)</f>
        <v>24105.46</v>
      </c>
      <c r="AM54" s="25">
        <v>0.02</v>
      </c>
      <c r="AN54" s="26">
        <f>ROUND(AM54*$C54,2)</f>
        <v>8609.09</v>
      </c>
      <c r="AO54" s="25">
        <v>0.02</v>
      </c>
      <c r="AP54" s="26">
        <f>ROUND(AO54*$C54,2)</f>
        <v>8609.09</v>
      </c>
      <c r="AQ54" s="25">
        <v>8.0000000000000002E-3</v>
      </c>
      <c r="AR54" s="26">
        <f>ROUND(AQ54*$C54,2)+0.09</f>
        <v>3443.73</v>
      </c>
      <c r="AT54" s="20"/>
    </row>
    <row r="55" spans="1:46" ht="15.9" customHeight="1" x14ac:dyDescent="0.25">
      <c r="A55" s="15">
        <v>8</v>
      </c>
      <c r="B55" s="147" t="s">
        <v>889</v>
      </c>
      <c r="C55" s="16"/>
      <c r="D55" s="17"/>
      <c r="E55" s="17"/>
      <c r="F55" s="18"/>
      <c r="G55" s="17"/>
      <c r="H55" s="18"/>
      <c r="I55" s="17"/>
      <c r="J55" s="18"/>
      <c r="K55" s="17"/>
      <c r="L55" s="18"/>
      <c r="M55" s="17"/>
      <c r="N55" s="18"/>
      <c r="O55" s="17"/>
      <c r="P55" s="18"/>
      <c r="Q55" s="17"/>
      <c r="R55" s="18"/>
      <c r="S55" s="17"/>
      <c r="T55" s="18"/>
      <c r="U55" s="17"/>
      <c r="V55" s="18"/>
      <c r="W55" s="17"/>
      <c r="X55" s="18"/>
      <c r="Y55" s="17"/>
      <c r="Z55" s="18"/>
      <c r="AA55" s="17"/>
      <c r="AB55" s="18"/>
      <c r="AC55" s="17"/>
      <c r="AD55" s="18"/>
      <c r="AE55" s="17"/>
      <c r="AF55" s="18"/>
      <c r="AG55" s="17"/>
      <c r="AH55" s="18"/>
      <c r="AI55" s="17"/>
      <c r="AJ55" s="18"/>
      <c r="AK55" s="17"/>
      <c r="AL55" s="18"/>
      <c r="AM55" s="17"/>
      <c r="AN55" s="18"/>
      <c r="AO55" s="17"/>
      <c r="AP55" s="18"/>
      <c r="AQ55" s="17"/>
      <c r="AR55" s="19"/>
      <c r="AT55" s="20"/>
    </row>
    <row r="56" spans="1:46" ht="15.9" customHeight="1" x14ac:dyDescent="0.25">
      <c r="A56" s="21" t="s">
        <v>890</v>
      </c>
      <c r="B56" s="22" t="s">
        <v>1048</v>
      </c>
      <c r="C56" s="23">
        <v>115131.77</v>
      </c>
      <c r="D56" s="24">
        <f>C56/$C$65</f>
        <v>2.8061996308803264E-3</v>
      </c>
      <c r="E56" s="25"/>
      <c r="F56" s="26">
        <f>ROUND(E56*$C56,2)</f>
        <v>0</v>
      </c>
      <c r="G56" s="25"/>
      <c r="H56" s="26">
        <f>ROUND(G56*$C56,2)</f>
        <v>0</v>
      </c>
      <c r="I56" s="25"/>
      <c r="J56" s="26">
        <f>ROUND(I56*$C56,2)</f>
        <v>0</v>
      </c>
      <c r="K56" s="25"/>
      <c r="L56" s="26">
        <f>ROUND(K56*$C56,2)</f>
        <v>0</v>
      </c>
      <c r="M56" s="25"/>
      <c r="N56" s="26">
        <f>ROUND(M56*$C56,2)</f>
        <v>0</v>
      </c>
      <c r="O56" s="25"/>
      <c r="P56" s="26">
        <f>ROUND(O56*$C56,2)</f>
        <v>0</v>
      </c>
      <c r="Q56" s="25"/>
      <c r="R56" s="26">
        <f>ROUND(Q56*$C56,2)</f>
        <v>0</v>
      </c>
      <c r="S56" s="25"/>
      <c r="T56" s="26">
        <f>ROUND(S56*$C56,2)</f>
        <v>0</v>
      </c>
      <c r="U56" s="25"/>
      <c r="V56" s="26">
        <f>ROUND(U56*$C56,2)</f>
        <v>0</v>
      </c>
      <c r="W56" s="25"/>
      <c r="X56" s="26">
        <f>ROUND(W56*$C56,2)</f>
        <v>0</v>
      </c>
      <c r="Y56" s="25"/>
      <c r="Z56" s="26">
        <f>ROUND(Y56*$C56,2)</f>
        <v>0</v>
      </c>
      <c r="AA56" s="25"/>
      <c r="AB56" s="26">
        <f>ROUND(AA56*$C56,2)</f>
        <v>0</v>
      </c>
      <c r="AC56" s="25"/>
      <c r="AD56" s="26">
        <f>ROUND(AC56*$C56,2)</f>
        <v>0</v>
      </c>
      <c r="AE56" s="25">
        <v>0.6</v>
      </c>
      <c r="AF56" s="26">
        <f>ROUND(AE56*$C56,2)</f>
        <v>69079.06</v>
      </c>
      <c r="AG56" s="25"/>
      <c r="AH56" s="26">
        <f>ROUND(AG56*$C56,2)</f>
        <v>0</v>
      </c>
      <c r="AI56" s="25"/>
      <c r="AJ56" s="26">
        <f>ROUND(AI56*$C56,2)</f>
        <v>0</v>
      </c>
      <c r="AK56" s="25"/>
      <c r="AL56" s="26">
        <f>ROUND(AK56*$C56,2)</f>
        <v>0</v>
      </c>
      <c r="AM56" s="25"/>
      <c r="AN56" s="26">
        <f>ROUND(AM56*$C56,2)</f>
        <v>0</v>
      </c>
      <c r="AO56" s="25"/>
      <c r="AP56" s="26">
        <f>ROUND(AO56*$C56,2)</f>
        <v>0</v>
      </c>
      <c r="AQ56" s="25">
        <v>0.4</v>
      </c>
      <c r="AR56" s="26">
        <f>ROUND(AQ56*$C56,2)</f>
        <v>46052.71</v>
      </c>
      <c r="AT56" s="20"/>
    </row>
    <row r="57" spans="1:46" ht="15.9" customHeight="1" x14ac:dyDescent="0.25">
      <c r="A57" s="21" t="s">
        <v>892</v>
      </c>
      <c r="B57" s="22" t="s">
        <v>1049</v>
      </c>
      <c r="C57" s="23">
        <v>30740.639999999999</v>
      </c>
      <c r="D57" s="24">
        <f>C57/$C$65</f>
        <v>7.492664502684619E-4</v>
      </c>
      <c r="E57" s="25"/>
      <c r="F57" s="26">
        <f>ROUND(E57*$C57,2)</f>
        <v>0</v>
      </c>
      <c r="G57" s="25"/>
      <c r="H57" s="26">
        <f>ROUND(G57*$C57,2)</f>
        <v>0</v>
      </c>
      <c r="I57" s="25"/>
      <c r="J57" s="26">
        <f>ROUND(I57*$C57,2)</f>
        <v>0</v>
      </c>
      <c r="K57" s="25"/>
      <c r="L57" s="26">
        <f>ROUND(K57*$C57,2)</f>
        <v>0</v>
      </c>
      <c r="M57" s="25"/>
      <c r="N57" s="26">
        <f>ROUND(M57*$C57,2)</f>
        <v>0</v>
      </c>
      <c r="O57" s="25"/>
      <c r="P57" s="26">
        <f>ROUND(O57*$C57,2)</f>
        <v>0</v>
      </c>
      <c r="Q57" s="25"/>
      <c r="R57" s="26">
        <f>ROUND(Q57*$C57,2)</f>
        <v>0</v>
      </c>
      <c r="S57" s="25"/>
      <c r="T57" s="26">
        <f>ROUND(S57*$C57,2)</f>
        <v>0</v>
      </c>
      <c r="U57" s="25"/>
      <c r="V57" s="26">
        <f>ROUND(U57*$C57,2)</f>
        <v>0</v>
      </c>
      <c r="W57" s="25"/>
      <c r="X57" s="26">
        <f>ROUND(W57*$C57,2)</f>
        <v>0</v>
      </c>
      <c r="Y57" s="25"/>
      <c r="Z57" s="26">
        <f>ROUND(Y57*$C57,2)</f>
        <v>0</v>
      </c>
      <c r="AA57" s="25"/>
      <c r="AB57" s="26">
        <f>ROUND(AA57*$C57,2)</f>
        <v>0</v>
      </c>
      <c r="AC57" s="25"/>
      <c r="AD57" s="26">
        <f>ROUND(AC57*$C57,2)</f>
        <v>0</v>
      </c>
      <c r="AE57" s="25">
        <v>0.6</v>
      </c>
      <c r="AF57" s="26">
        <f>ROUND(AE57*$C57,2)</f>
        <v>18444.38</v>
      </c>
      <c r="AG57" s="25"/>
      <c r="AH57" s="26">
        <f>ROUND(AG57*$C57,2)</f>
        <v>0</v>
      </c>
      <c r="AI57" s="25"/>
      <c r="AJ57" s="26">
        <f>ROUND(AI57*$C57,2)</f>
        <v>0</v>
      </c>
      <c r="AK57" s="25"/>
      <c r="AL57" s="26">
        <f>ROUND(AK57*$C57,2)</f>
        <v>0</v>
      </c>
      <c r="AM57" s="25"/>
      <c r="AN57" s="26">
        <f>ROUND(AM57*$C57,2)</f>
        <v>0</v>
      </c>
      <c r="AO57" s="25"/>
      <c r="AP57" s="26">
        <f>ROUND(AO57*$C57,2)</f>
        <v>0</v>
      </c>
      <c r="AQ57" s="25">
        <v>0.4</v>
      </c>
      <c r="AR57" s="26">
        <f>ROUND(AQ57*$C57,2)</f>
        <v>12296.26</v>
      </c>
      <c r="AT57" s="20"/>
    </row>
    <row r="58" spans="1:46" ht="15.9" customHeight="1" x14ac:dyDescent="0.25">
      <c r="A58" s="15">
        <v>9</v>
      </c>
      <c r="B58" s="147" t="s">
        <v>1050</v>
      </c>
      <c r="C58" s="16"/>
      <c r="D58" s="17"/>
      <c r="E58" s="17"/>
      <c r="F58" s="18"/>
      <c r="G58" s="17"/>
      <c r="H58" s="18"/>
      <c r="I58" s="17"/>
      <c r="J58" s="18"/>
      <c r="K58" s="17"/>
      <c r="L58" s="18"/>
      <c r="M58" s="17"/>
      <c r="N58" s="18"/>
      <c r="O58" s="17"/>
      <c r="P58" s="18"/>
      <c r="Q58" s="17"/>
      <c r="R58" s="18"/>
      <c r="S58" s="17"/>
      <c r="T58" s="18"/>
      <c r="U58" s="17"/>
      <c r="V58" s="18"/>
      <c r="W58" s="17"/>
      <c r="X58" s="18"/>
      <c r="Y58" s="17"/>
      <c r="Z58" s="18"/>
      <c r="AA58" s="17"/>
      <c r="AB58" s="18"/>
      <c r="AC58" s="17"/>
      <c r="AD58" s="18"/>
      <c r="AE58" s="17"/>
      <c r="AF58" s="18"/>
      <c r="AG58" s="17"/>
      <c r="AH58" s="18"/>
      <c r="AI58" s="17"/>
      <c r="AJ58" s="18"/>
      <c r="AK58" s="17"/>
      <c r="AL58" s="18"/>
      <c r="AM58" s="17"/>
      <c r="AN58" s="18"/>
      <c r="AO58" s="17"/>
      <c r="AP58" s="18"/>
      <c r="AQ58" s="17"/>
      <c r="AR58" s="19"/>
      <c r="AT58" s="20"/>
    </row>
    <row r="59" spans="1:46" ht="15.9" customHeight="1" x14ac:dyDescent="0.25">
      <c r="A59" s="21" t="s">
        <v>905</v>
      </c>
      <c r="B59" s="22" t="s">
        <v>1051</v>
      </c>
      <c r="C59" s="23">
        <v>1488937.7499999998</v>
      </c>
      <c r="D59" s="24">
        <f>C59/$C$65</f>
        <v>3.6291082508796514E-2</v>
      </c>
      <c r="E59" s="25"/>
      <c r="F59" s="26">
        <f>ROUND(E59*$C59,2)</f>
        <v>0</v>
      </c>
      <c r="G59" s="25"/>
      <c r="H59" s="26">
        <f>ROUND(G59*$C59,2)</f>
        <v>0</v>
      </c>
      <c r="I59" s="25"/>
      <c r="J59" s="26">
        <f>ROUND(I59*$C59,2)</f>
        <v>0</v>
      </c>
      <c r="K59" s="25"/>
      <c r="L59" s="26">
        <f>ROUND(K59*$C59,2)</f>
        <v>0</v>
      </c>
      <c r="M59" s="25"/>
      <c r="N59" s="26">
        <f>ROUND(M59*$C59,2)</f>
        <v>0</v>
      </c>
      <c r="O59" s="25"/>
      <c r="P59" s="26">
        <f>ROUND(O59*$C59,2)</f>
        <v>0</v>
      </c>
      <c r="Q59" s="25">
        <v>0.2</v>
      </c>
      <c r="R59" s="26">
        <f>ROUND(Q59*$C59,2)</f>
        <v>297787.55</v>
      </c>
      <c r="S59" s="25">
        <v>0.15</v>
      </c>
      <c r="T59" s="26">
        <f>ROUND(S59*$C59,2)</f>
        <v>223340.66</v>
      </c>
      <c r="U59" s="25">
        <v>0.15</v>
      </c>
      <c r="V59" s="26">
        <f>ROUND(U59*$C59,2)</f>
        <v>223340.66</v>
      </c>
      <c r="W59" s="25">
        <v>0.1</v>
      </c>
      <c r="X59" s="26">
        <f>ROUND(W59*$C59,2)</f>
        <v>148893.78</v>
      </c>
      <c r="Y59" s="25"/>
      <c r="Z59" s="26">
        <f>ROUND(Y59*$C59,2)</f>
        <v>0</v>
      </c>
      <c r="AA59" s="25"/>
      <c r="AB59" s="26">
        <f>ROUND(AA59*$C59,2)</f>
        <v>0</v>
      </c>
      <c r="AC59" s="25"/>
      <c r="AD59" s="26">
        <f>ROUND(AC59*$C59,2)</f>
        <v>0</v>
      </c>
      <c r="AE59" s="25"/>
      <c r="AF59" s="26">
        <f>ROUND(AE59*$C59,2)</f>
        <v>0</v>
      </c>
      <c r="AG59" s="25">
        <v>0.15</v>
      </c>
      <c r="AH59" s="26">
        <f>ROUND(AG59*$C59,2)</f>
        <v>223340.66</v>
      </c>
      <c r="AI59" s="25">
        <v>0.15</v>
      </c>
      <c r="AJ59" s="26">
        <f>ROUND(AI59*$C59,2)</f>
        <v>223340.66</v>
      </c>
      <c r="AK59" s="25">
        <v>0.1</v>
      </c>
      <c r="AL59" s="26">
        <f>ROUND(AK59*$C59,2)</f>
        <v>148893.78</v>
      </c>
      <c r="AM59" s="25"/>
      <c r="AN59" s="26">
        <f>ROUND(AM59*$C59,2)</f>
        <v>0</v>
      </c>
      <c r="AO59" s="25"/>
      <c r="AP59" s="26">
        <f>ROUND(AO59*$C59,2)</f>
        <v>0</v>
      </c>
      <c r="AQ59" s="25"/>
      <c r="AR59" s="26">
        <f>ROUND(AQ59*$C59,2)</f>
        <v>0</v>
      </c>
      <c r="AT59" s="20"/>
    </row>
    <row r="60" spans="1:46" ht="15.9" customHeight="1" x14ac:dyDescent="0.25">
      <c r="A60" s="15">
        <v>10</v>
      </c>
      <c r="B60" s="147" t="str">
        <f>'ORÇAMENTO Praia Central - Sul'!B601:I601</f>
        <v>SERVIÇOS COMPLEMENTARES</v>
      </c>
      <c r="C60" s="16"/>
      <c r="D60" s="17"/>
      <c r="E60" s="17"/>
      <c r="F60" s="18"/>
      <c r="G60" s="17"/>
      <c r="H60" s="18"/>
      <c r="I60" s="17"/>
      <c r="J60" s="18"/>
      <c r="K60" s="17"/>
      <c r="L60" s="18"/>
      <c r="M60" s="17"/>
      <c r="N60" s="18"/>
      <c r="O60" s="17"/>
      <c r="P60" s="18"/>
      <c r="Q60" s="17"/>
      <c r="R60" s="18"/>
      <c r="S60" s="17"/>
      <c r="T60" s="18"/>
      <c r="U60" s="17"/>
      <c r="V60" s="18"/>
      <c r="W60" s="17"/>
      <c r="X60" s="18"/>
      <c r="Y60" s="17"/>
      <c r="Z60" s="18"/>
      <c r="AA60" s="17"/>
      <c r="AB60" s="18"/>
      <c r="AC60" s="17"/>
      <c r="AD60" s="18"/>
      <c r="AE60" s="17"/>
      <c r="AF60" s="18"/>
      <c r="AG60" s="17"/>
      <c r="AH60" s="18"/>
      <c r="AI60" s="17"/>
      <c r="AJ60" s="18"/>
      <c r="AK60" s="17"/>
      <c r="AL60" s="18"/>
      <c r="AM60" s="17"/>
      <c r="AN60" s="18"/>
      <c r="AO60" s="17"/>
      <c r="AP60" s="18"/>
      <c r="AQ60" s="17"/>
      <c r="AR60" s="19"/>
      <c r="AT60" s="20"/>
    </row>
    <row r="61" spans="1:46" ht="25.7" x14ac:dyDescent="0.25">
      <c r="A61" s="21" t="s">
        <v>980</v>
      </c>
      <c r="B61" s="22" t="s">
        <v>981</v>
      </c>
      <c r="C61" s="23">
        <v>390378.51</v>
      </c>
      <c r="D61" s="24">
        <f>C61/$C$65</f>
        <v>9.5150107625863109E-3</v>
      </c>
      <c r="E61" s="25"/>
      <c r="F61" s="26">
        <f>ROUND(E61*$C61,2)</f>
        <v>0</v>
      </c>
      <c r="G61" s="25"/>
      <c r="H61" s="26">
        <f>ROUND(G61*$C61,2)</f>
        <v>0</v>
      </c>
      <c r="I61" s="25"/>
      <c r="J61" s="26">
        <f>ROUND(I61*$C61,2)</f>
        <v>0</v>
      </c>
      <c r="K61" s="25"/>
      <c r="L61" s="26">
        <f>ROUND(K61*$C61,2)</f>
        <v>0</v>
      </c>
      <c r="M61" s="25"/>
      <c r="N61" s="26">
        <f>ROUND(M61*$C61,2)</f>
        <v>0</v>
      </c>
      <c r="O61" s="25"/>
      <c r="P61" s="26">
        <f>ROUND(O61*$C61,2)</f>
        <v>0</v>
      </c>
      <c r="Q61" s="25"/>
      <c r="R61" s="26">
        <f>ROUND(Q61*$C61,2)</f>
        <v>0</v>
      </c>
      <c r="S61" s="25"/>
      <c r="T61" s="26">
        <f>ROUND(S61*$C61,2)</f>
        <v>0</v>
      </c>
      <c r="U61" s="25"/>
      <c r="V61" s="26">
        <f>ROUND(U61*$C61,2)</f>
        <v>0</v>
      </c>
      <c r="W61" s="25"/>
      <c r="X61" s="26">
        <f>ROUND(W61*$C61,2)</f>
        <v>0</v>
      </c>
      <c r="Y61" s="25"/>
      <c r="Z61" s="26">
        <f>ROUND(Y61*$C61,2)</f>
        <v>0</v>
      </c>
      <c r="AA61" s="25"/>
      <c r="AB61" s="26">
        <f>ROUND(AA61*$C61,2)</f>
        <v>0</v>
      </c>
      <c r="AC61" s="25"/>
      <c r="AD61" s="26">
        <f>ROUND(AC61*$C61,2)</f>
        <v>0</v>
      </c>
      <c r="AE61" s="25"/>
      <c r="AF61" s="26">
        <f>ROUND(AE61*$C61,2)</f>
        <v>0</v>
      </c>
      <c r="AG61" s="25"/>
      <c r="AH61" s="26">
        <f>ROUND(AG61*$C61,2)</f>
        <v>0</v>
      </c>
      <c r="AI61" s="25"/>
      <c r="AJ61" s="26">
        <f>ROUND(AI61*$C61,2)</f>
        <v>0</v>
      </c>
      <c r="AK61" s="25"/>
      <c r="AL61" s="26">
        <f>ROUND(AK61*$C61,2)</f>
        <v>0</v>
      </c>
      <c r="AM61" s="25"/>
      <c r="AN61" s="26">
        <f>ROUND(AM61*$C61,2)</f>
        <v>0</v>
      </c>
      <c r="AO61" s="25">
        <v>0.5</v>
      </c>
      <c r="AP61" s="26">
        <f>ROUND(AO61*$C61,2)</f>
        <v>195189.26</v>
      </c>
      <c r="AQ61" s="25">
        <v>0.5</v>
      </c>
      <c r="AR61" s="26">
        <f>ROUND(AQ61*$C61,2)-0.01</f>
        <v>195189.25</v>
      </c>
      <c r="AT61" s="20"/>
    </row>
    <row r="62" spans="1:46" ht="25.7" x14ac:dyDescent="0.25">
      <c r="A62" s="21" t="s">
        <v>985</v>
      </c>
      <c r="B62" s="22" t="s">
        <v>986</v>
      </c>
      <c r="C62" s="23">
        <v>40271.759999999995</v>
      </c>
      <c r="D62" s="24">
        <f>C62/$C$65</f>
        <v>9.8157613703759683E-4</v>
      </c>
      <c r="E62" s="25"/>
      <c r="F62" s="26">
        <f>ROUND(E62*$C62,2)</f>
        <v>0</v>
      </c>
      <c r="G62" s="25"/>
      <c r="H62" s="26">
        <f>ROUND(G62*$C62,2)</f>
        <v>0</v>
      </c>
      <c r="I62" s="25"/>
      <c r="J62" s="26">
        <f>ROUND(I62*$C62,2)</f>
        <v>0</v>
      </c>
      <c r="K62" s="25"/>
      <c r="L62" s="26">
        <f>ROUND(K62*$C62,2)</f>
        <v>0</v>
      </c>
      <c r="M62" s="25"/>
      <c r="N62" s="26">
        <f>ROUND(M62*$C62,2)</f>
        <v>0</v>
      </c>
      <c r="O62" s="25"/>
      <c r="P62" s="26">
        <f>ROUND(O62*$C62,2)</f>
        <v>0</v>
      </c>
      <c r="Q62" s="25"/>
      <c r="R62" s="26">
        <f>ROUND(Q62*$C62,2)</f>
        <v>0</v>
      </c>
      <c r="S62" s="25"/>
      <c r="T62" s="26">
        <f>ROUND(S62*$C62,2)</f>
        <v>0</v>
      </c>
      <c r="U62" s="25"/>
      <c r="V62" s="26">
        <f>ROUND(U62*$C62,2)</f>
        <v>0</v>
      </c>
      <c r="W62" s="25"/>
      <c r="X62" s="26">
        <f>ROUND(W62*$C62,2)</f>
        <v>0</v>
      </c>
      <c r="Y62" s="25"/>
      <c r="Z62" s="26">
        <f>ROUND(Y62*$C62,2)</f>
        <v>0</v>
      </c>
      <c r="AA62" s="25"/>
      <c r="AB62" s="26">
        <f>ROUND(AA62*$C62,2)</f>
        <v>0</v>
      </c>
      <c r="AC62" s="25">
        <v>0.5</v>
      </c>
      <c r="AD62" s="26">
        <f>ROUND(AC62*$C62,2)</f>
        <v>20135.88</v>
      </c>
      <c r="AE62" s="25">
        <v>0.5</v>
      </c>
      <c r="AF62" s="26">
        <f>ROUND(AE62*$C62,2)</f>
        <v>20135.88</v>
      </c>
      <c r="AG62" s="25"/>
      <c r="AH62" s="26">
        <f>ROUND(AG62*$C62,2)</f>
        <v>0</v>
      </c>
      <c r="AI62" s="25"/>
      <c r="AJ62" s="26">
        <f>ROUND(AI62*$C62,2)</f>
        <v>0</v>
      </c>
      <c r="AK62" s="25"/>
      <c r="AL62" s="26">
        <f>ROUND(AK62*$C62,2)</f>
        <v>0</v>
      </c>
      <c r="AM62" s="25"/>
      <c r="AN62" s="26">
        <f>ROUND(AM62*$C62,2)</f>
        <v>0</v>
      </c>
      <c r="AO62" s="25"/>
      <c r="AP62" s="26">
        <f>ROUND(AO62*$C62,2)</f>
        <v>0</v>
      </c>
      <c r="AQ62" s="25"/>
      <c r="AR62" s="26">
        <f>ROUND(AQ62*$C62,2)</f>
        <v>0</v>
      </c>
      <c r="AT62" s="20"/>
    </row>
    <row r="63" spans="1:46" ht="15.9" customHeight="1" x14ac:dyDescent="0.25">
      <c r="A63" s="21" t="s">
        <v>1001</v>
      </c>
      <c r="B63" s="22" t="s">
        <v>1055</v>
      </c>
      <c r="C63" s="23">
        <v>110566.23</v>
      </c>
      <c r="D63" s="24">
        <f>C63/$C$65</f>
        <v>2.6949200365270964E-3</v>
      </c>
      <c r="E63" s="25"/>
      <c r="F63" s="26">
        <f>ROUND(E63*$C63,2)</f>
        <v>0</v>
      </c>
      <c r="G63" s="25"/>
      <c r="H63" s="26">
        <f>ROUND(G63*$C63,2)</f>
        <v>0</v>
      </c>
      <c r="I63" s="25"/>
      <c r="J63" s="26">
        <f>ROUND(I63*$C63,2)</f>
        <v>0</v>
      </c>
      <c r="K63" s="25"/>
      <c r="L63" s="26">
        <f>ROUND(K63*$C63,2)</f>
        <v>0</v>
      </c>
      <c r="M63" s="25"/>
      <c r="N63" s="26">
        <f>ROUND(M63*$C63,2)</f>
        <v>0</v>
      </c>
      <c r="O63" s="25"/>
      <c r="P63" s="26">
        <f>ROUND(O63*$C63,2)</f>
        <v>0</v>
      </c>
      <c r="Q63" s="25"/>
      <c r="R63" s="26">
        <f>ROUND(Q63*$C63,2)</f>
        <v>0</v>
      </c>
      <c r="S63" s="25"/>
      <c r="T63" s="26">
        <f>ROUND(S63*$C63,2)</f>
        <v>0</v>
      </c>
      <c r="U63" s="25"/>
      <c r="V63" s="26">
        <f>ROUND(U63*$C63,2)</f>
        <v>0</v>
      </c>
      <c r="W63" s="25"/>
      <c r="X63" s="26">
        <f>ROUND(W63*$C63,2)</f>
        <v>0</v>
      </c>
      <c r="Y63" s="25"/>
      <c r="Z63" s="26">
        <f>ROUND(Y63*$C63,2)</f>
        <v>0</v>
      </c>
      <c r="AA63" s="25"/>
      <c r="AB63" s="26">
        <f>ROUND(AA63*$C63,2)</f>
        <v>0</v>
      </c>
      <c r="AC63" s="25"/>
      <c r="AD63" s="26">
        <f>ROUND(AC63*$C63,2)</f>
        <v>0</v>
      </c>
      <c r="AE63" s="25">
        <v>0.6</v>
      </c>
      <c r="AF63" s="26">
        <f>ROUND(AE63*$C63,2)</f>
        <v>66339.740000000005</v>
      </c>
      <c r="AG63" s="25"/>
      <c r="AH63" s="26">
        <f>ROUND(AG63*$C63,2)</f>
        <v>0</v>
      </c>
      <c r="AI63" s="25"/>
      <c r="AJ63" s="26">
        <f>ROUND(AI63*$C63,2)</f>
        <v>0</v>
      </c>
      <c r="AK63" s="25"/>
      <c r="AL63" s="26">
        <f>ROUND(AK63*$C63,2)</f>
        <v>0</v>
      </c>
      <c r="AM63" s="25"/>
      <c r="AN63" s="26">
        <f>ROUND(AM63*$C63,2)</f>
        <v>0</v>
      </c>
      <c r="AO63" s="25"/>
      <c r="AP63" s="26">
        <f>ROUND(AO63*$C63,2)</f>
        <v>0</v>
      </c>
      <c r="AQ63" s="25">
        <v>0.4</v>
      </c>
      <c r="AR63" s="26">
        <f>ROUND(AQ63*$C63,2)</f>
        <v>44226.49</v>
      </c>
      <c r="AT63" s="20"/>
    </row>
    <row r="64" spans="1:46" ht="4.45" customHeight="1" x14ac:dyDescent="0.25">
      <c r="A64" s="27"/>
      <c r="B64" s="28"/>
      <c r="C64" s="29"/>
      <c r="D64" s="30"/>
      <c r="E64" s="31"/>
      <c r="F64" s="30"/>
      <c r="G64" s="31"/>
      <c r="H64" s="30"/>
      <c r="I64" s="31"/>
      <c r="J64" s="30"/>
      <c r="K64" s="31"/>
      <c r="L64" s="30"/>
      <c r="M64" s="31"/>
      <c r="N64" s="30"/>
      <c r="O64" s="31"/>
      <c r="P64" s="30"/>
      <c r="Q64" s="31"/>
      <c r="R64" s="30"/>
      <c r="S64" s="31"/>
      <c r="T64" s="30"/>
      <c r="U64" s="31"/>
      <c r="V64" s="30"/>
      <c r="W64" s="31"/>
      <c r="X64" s="30"/>
      <c r="Y64" s="31"/>
      <c r="Z64" s="30"/>
      <c r="AA64" s="31"/>
      <c r="AB64" s="30"/>
      <c r="AC64" s="31"/>
      <c r="AD64" s="30"/>
      <c r="AE64" s="31"/>
      <c r="AF64" s="30"/>
      <c r="AG64" s="31"/>
      <c r="AH64" s="30"/>
      <c r="AI64" s="31"/>
      <c r="AJ64" s="30"/>
      <c r="AK64" s="31"/>
      <c r="AL64" s="30"/>
      <c r="AM64" s="31"/>
      <c r="AN64" s="30"/>
      <c r="AO64" s="31"/>
      <c r="AP64" s="30"/>
      <c r="AQ64" s="31"/>
      <c r="AR64" s="32"/>
      <c r="AT64" s="20"/>
    </row>
    <row r="65" spans="1:46" x14ac:dyDescent="0.25">
      <c r="A65" s="27"/>
      <c r="B65" s="33" t="s">
        <v>1061</v>
      </c>
      <c r="C65" s="43">
        <f>SUM(C18:C63)</f>
        <v>41027647.759999983</v>
      </c>
      <c r="D65" s="35">
        <f>SUM(D18:D64)</f>
        <v>1.0000000000000007</v>
      </c>
      <c r="E65" s="36">
        <f>F65/$C$65</f>
        <v>4.8476577590662262E-2</v>
      </c>
      <c r="F65" s="34">
        <f>SUM(F18:F64)</f>
        <v>1988879.95</v>
      </c>
      <c r="G65" s="36">
        <f>H65/$C$65</f>
        <v>4.8476577590662262E-2</v>
      </c>
      <c r="H65" s="34">
        <f>SUM(H18:H64)</f>
        <v>1988879.95</v>
      </c>
      <c r="I65" s="36">
        <f>J65/$C$65</f>
        <v>4.8476577590662262E-2</v>
      </c>
      <c r="J65" s="34">
        <f>SUM(J18:J64)</f>
        <v>1988879.95</v>
      </c>
      <c r="K65" s="36">
        <f>L65/$C$65</f>
        <v>4.8476577590662262E-2</v>
      </c>
      <c r="L65" s="34">
        <f>SUM(L18:L64)</f>
        <v>1988879.95</v>
      </c>
      <c r="M65" s="36">
        <f>N65/$C$65</f>
        <v>4.8476577590662262E-2</v>
      </c>
      <c r="N65" s="34">
        <f>SUM(N18:N64)</f>
        <v>1988879.95</v>
      </c>
      <c r="O65" s="36">
        <f>P65/$C$65</f>
        <v>5.2743917532356251E-2</v>
      </c>
      <c r="P65" s="34">
        <f>SUM(P18:P64)</f>
        <v>2163958.8699999996</v>
      </c>
      <c r="Q65" s="36">
        <f>R65/$C$65</f>
        <v>6.0002134034115549E-2</v>
      </c>
      <c r="R65" s="34">
        <f>SUM(R18:R64)</f>
        <v>2461746.4199999995</v>
      </c>
      <c r="S65" s="36">
        <f>T65/$C$65</f>
        <v>5.8187579847741207E-2</v>
      </c>
      <c r="T65" s="34">
        <f>SUM(T18:T64)</f>
        <v>2387299.5299999998</v>
      </c>
      <c r="U65" s="36">
        <f>V65/$C$65</f>
        <v>5.8187579847741207E-2</v>
      </c>
      <c r="V65" s="34">
        <f>SUM(V18:V64)</f>
        <v>2387299.5299999998</v>
      </c>
      <c r="W65" s="36">
        <f>X65/$C$65</f>
        <v>5.6373025905104936E-2</v>
      </c>
      <c r="X65" s="34">
        <f>SUM(X18:X64)</f>
        <v>2312852.6499999994</v>
      </c>
      <c r="Y65" s="36">
        <f>Z65/$C$65</f>
        <v>5.4212096267641376E-2</v>
      </c>
      <c r="Z65" s="34">
        <f>SUM(Z18:Z64)</f>
        <v>2224194.79</v>
      </c>
      <c r="AA65" s="36">
        <f>AB65/$C$65</f>
        <v>5.4212096267641376E-2</v>
      </c>
      <c r="AB65" s="34">
        <f>SUM(AB18:AB64)</f>
        <v>2224194.79</v>
      </c>
      <c r="AC65" s="36">
        <f>AD65/$C$65</f>
        <v>5.4702884336160169E-2</v>
      </c>
      <c r="AD65" s="34">
        <f>SUM(AD18:AD64)</f>
        <v>2244330.67</v>
      </c>
      <c r="AE65" s="36">
        <f>AF65/$C$65</f>
        <v>5.8436116884513327E-2</v>
      </c>
      <c r="AF65" s="34">
        <f>SUM(AF18:AF64)</f>
        <v>2397496.4200000004</v>
      </c>
      <c r="AG65" s="36">
        <f>AH65/$C$65</f>
        <v>5.8440225333552025E-2</v>
      </c>
      <c r="AH65" s="34">
        <f>SUM(AH18:AH64)</f>
        <v>2397664.98</v>
      </c>
      <c r="AI65" s="36">
        <f>AJ65/$C$65</f>
        <v>5.8440225333552025E-2</v>
      </c>
      <c r="AJ65" s="34">
        <f>SUM(AJ18:AJ64)</f>
        <v>2397664.98</v>
      </c>
      <c r="AK65" s="36">
        <f>AL65/$C$65</f>
        <v>5.6625671390915747E-2</v>
      </c>
      <c r="AL65" s="34">
        <f>SUM(AL18:AL64)</f>
        <v>2323218.0999999996</v>
      </c>
      <c r="AM65" s="36">
        <f>AN65/$C$65</f>
        <v>4.4924848257983603E-2</v>
      </c>
      <c r="AN65" s="34">
        <f>SUM(AN18:AN64)</f>
        <v>1843160.85</v>
      </c>
      <c r="AO65" s="36">
        <f>AP65/$C$65</f>
        <v>1.520085391315157E-2</v>
      </c>
      <c r="AP65" s="34">
        <f>SUM(AP18:AP64)</f>
        <v>623655.28</v>
      </c>
      <c r="AQ65" s="36">
        <f>AR65/$C$65</f>
        <v>1.692785689451869E-2</v>
      </c>
      <c r="AR65" s="34">
        <f>SUM(AR18:AR64)</f>
        <v>694510.15</v>
      </c>
      <c r="AT65" s="20"/>
    </row>
    <row r="66" spans="1:46" x14ac:dyDescent="0.25">
      <c r="A66" s="27"/>
      <c r="B66" s="33" t="s">
        <v>1062</v>
      </c>
      <c r="C66" s="43">
        <f>C65</f>
        <v>41027647.759999983</v>
      </c>
      <c r="D66" s="37">
        <f>D65</f>
        <v>1.0000000000000007</v>
      </c>
      <c r="E66" s="36">
        <f>E65</f>
        <v>4.8476577590662262E-2</v>
      </c>
      <c r="F66" s="38">
        <f>F65</f>
        <v>1988879.95</v>
      </c>
      <c r="G66" s="36">
        <f>H66/$C$65</f>
        <v>9.6953155181324524E-2</v>
      </c>
      <c r="H66" s="38">
        <f>H65+F66</f>
        <v>3977759.9</v>
      </c>
      <c r="I66" s="36">
        <f>J66/$C$65</f>
        <v>0.14542973277198679</v>
      </c>
      <c r="J66" s="38">
        <f>J65+H66</f>
        <v>5966639.8499999996</v>
      </c>
      <c r="K66" s="36">
        <f>L66/$C$65</f>
        <v>0.19390631036264905</v>
      </c>
      <c r="L66" s="38">
        <f>L65+J66</f>
        <v>7955519.7999999998</v>
      </c>
      <c r="M66" s="36">
        <f>N66/$C$65</f>
        <v>0.24238288795331131</v>
      </c>
      <c r="N66" s="38">
        <f>N65+L66</f>
        <v>9944399.75</v>
      </c>
      <c r="O66" s="36">
        <f>P66/$C$65</f>
        <v>0.29512680548566755</v>
      </c>
      <c r="P66" s="38">
        <f>P65+N66</f>
        <v>12108358.619999999</v>
      </c>
      <c r="Q66" s="36">
        <f>R66/$C$65</f>
        <v>0.35512893951978314</v>
      </c>
      <c r="R66" s="38">
        <f>R65+P66</f>
        <v>14570105.039999999</v>
      </c>
      <c r="S66" s="36">
        <f>T66/$C$65</f>
        <v>0.41331651936752434</v>
      </c>
      <c r="T66" s="38">
        <f>T65+R66</f>
        <v>16957404.57</v>
      </c>
      <c r="U66" s="36">
        <f>V66/$C$65</f>
        <v>0.47150409921526559</v>
      </c>
      <c r="V66" s="38">
        <f>V65+T66</f>
        <v>19344704.100000001</v>
      </c>
      <c r="W66" s="36">
        <f>X66/$C$65</f>
        <v>0.52787712512037055</v>
      </c>
      <c r="X66" s="38">
        <f>X65+V66</f>
        <v>21657556.75</v>
      </c>
      <c r="Y66" s="36">
        <f>Z66/$C$65</f>
        <v>0.58208922138801189</v>
      </c>
      <c r="Z66" s="38">
        <f>Z65+X66</f>
        <v>23881751.539999999</v>
      </c>
      <c r="AA66" s="36">
        <f>AB66/$C$65</f>
        <v>0.63630131765565323</v>
      </c>
      <c r="AB66" s="38">
        <f>AB65+Z66</f>
        <v>26105946.329999998</v>
      </c>
      <c r="AC66" s="36">
        <f>AD66/$C$65</f>
        <v>0.69100420199181345</v>
      </c>
      <c r="AD66" s="38">
        <f>AD65+AB66</f>
        <v>28350277</v>
      </c>
      <c r="AE66" s="36">
        <f>AF66/$C$65</f>
        <v>0.74944031887632678</v>
      </c>
      <c r="AF66" s="38">
        <f>AF65+AD66</f>
        <v>30747773.420000002</v>
      </c>
      <c r="AG66" s="36">
        <f>AH66/$C$65</f>
        <v>0.80788054420987887</v>
      </c>
      <c r="AH66" s="38">
        <f>AH65+AF66</f>
        <v>33145438.400000002</v>
      </c>
      <c r="AI66" s="36">
        <f>AJ66/$C$65</f>
        <v>0.86632076954343085</v>
      </c>
      <c r="AJ66" s="38">
        <f>AJ65+AH66</f>
        <v>35543103.380000003</v>
      </c>
      <c r="AK66" s="36">
        <f>AL66/$C$65</f>
        <v>0.92294644093434663</v>
      </c>
      <c r="AL66" s="38">
        <f>AL65+AJ66</f>
        <v>37866321.480000004</v>
      </c>
      <c r="AM66" s="36">
        <f>AN66/$C$65</f>
        <v>0.96787128919233034</v>
      </c>
      <c r="AN66" s="38">
        <f>AN65+AL66</f>
        <v>39709482.330000006</v>
      </c>
      <c r="AO66" s="36">
        <f>AP66/$C$65</f>
        <v>0.98307214310548185</v>
      </c>
      <c r="AP66" s="38">
        <f>AP65+AN66</f>
        <v>40333137.610000007</v>
      </c>
      <c r="AQ66" s="36">
        <f>AR66/$C$65</f>
        <v>1.0000000000000004</v>
      </c>
      <c r="AR66" s="38">
        <f>AR65+AP66</f>
        <v>41027647.760000005</v>
      </c>
      <c r="AT66" s="20"/>
    </row>
    <row r="67" spans="1:46" x14ac:dyDescent="0.25">
      <c r="B67" s="40"/>
    </row>
    <row r="68" spans="1:46" x14ac:dyDescent="0.25">
      <c r="B68" s="42"/>
      <c r="AT68" s="117"/>
    </row>
  </sheetData>
  <mergeCells count="37">
    <mergeCell ref="B33:D33"/>
    <mergeCell ref="AG14:AH15"/>
    <mergeCell ref="AI14:AJ15"/>
    <mergeCell ref="AK14:AL15"/>
    <mergeCell ref="AM14:AN15"/>
    <mergeCell ref="I14:J15"/>
    <mergeCell ref="K14:L15"/>
    <mergeCell ref="M14:N15"/>
    <mergeCell ref="O14:P15"/>
    <mergeCell ref="Q14:R15"/>
    <mergeCell ref="S14:T15"/>
    <mergeCell ref="G14:H15"/>
    <mergeCell ref="AO14:AP15"/>
    <mergeCell ref="AQ14:AR15"/>
    <mergeCell ref="U14:V15"/>
    <mergeCell ref="W14:X15"/>
    <mergeCell ref="Y14:Z15"/>
    <mergeCell ref="AA14:AB15"/>
    <mergeCell ref="AC14:AD15"/>
    <mergeCell ref="AE14:AF15"/>
    <mergeCell ref="A14:A16"/>
    <mergeCell ref="B14:B16"/>
    <mergeCell ref="C14:C16"/>
    <mergeCell ref="D14:D16"/>
    <mergeCell ref="E14:F15"/>
    <mergeCell ref="A13:AR13"/>
    <mergeCell ref="A2:AR2"/>
    <mergeCell ref="A3:AR3"/>
    <mergeCell ref="A4:K4"/>
    <mergeCell ref="A5:AR5"/>
    <mergeCell ref="A6:AR6"/>
    <mergeCell ref="A7:H7"/>
    <mergeCell ref="A8:H8"/>
    <mergeCell ref="A9:H9"/>
    <mergeCell ref="A10:H10"/>
    <mergeCell ref="A11:AR11"/>
    <mergeCell ref="A12:AR12"/>
  </mergeCells>
  <conditionalFormatting sqref="E18:AR66">
    <cfRule type="cellIs" dxfId="0" priority="1" stopIfTrue="1" operator="notEqual">
      <formula>0</formula>
    </cfRule>
  </conditionalFormatting>
  <printOptions horizontalCentered="1"/>
  <pageMargins left="0.39370078740157483" right="0.39370078740157483" top="0.39370078740157483" bottom="5.1181102362204731" header="0.31496062992125984" footer="0.31496062992125984"/>
  <pageSetup paperSize="8" scale="2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6</vt:i4>
      </vt:variant>
    </vt:vector>
  </HeadingPairs>
  <TitlesOfParts>
    <vt:vector size="9" baseType="lpstr">
      <vt:lpstr>ORÇAMENTO Praia Central - Sul</vt:lpstr>
      <vt:lpstr>CRO GERAL - Praia Central</vt:lpstr>
      <vt:lpstr>CRO FF - Praia Central</vt:lpstr>
      <vt:lpstr>'CRO FF - Praia Central'!Area_de_impressao</vt:lpstr>
      <vt:lpstr>'CRO GERAL - Praia Central'!Area_de_impressao</vt:lpstr>
      <vt:lpstr>'ORÇAMENTO Praia Central - Sul'!Area_de_impressao</vt:lpstr>
      <vt:lpstr>'ORÇAMENTO Praia Central - Sul'!Print_Area</vt:lpstr>
      <vt:lpstr>'ORÇAMENTO Praia Central - Sul'!Print_Titles</vt:lpstr>
      <vt:lpstr>'ORÇAMENTO Praia Central - Sul'!Titulos_de_impressao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golnick</dc:creator>
  <cp:keywords/>
  <dc:description/>
  <cp:lastModifiedBy>DAYSI NASS DOS SANTOS</cp:lastModifiedBy>
  <cp:revision/>
  <cp:lastPrinted>2025-01-24T20:48:04Z</cp:lastPrinted>
  <dcterms:created xsi:type="dcterms:W3CDTF">2021-11-08T14:22:41Z</dcterms:created>
  <dcterms:modified xsi:type="dcterms:W3CDTF">2025-03-10T20:03:56Z</dcterms:modified>
  <cp:category/>
  <cp:contentStatus/>
</cp:coreProperties>
</file>