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DADOS" sheetId="1" state="visible" r:id="rId2"/>
    <sheet name="Orçamento" sheetId="2" state="visible" r:id="rId3"/>
    <sheet name="Cronograma" sheetId="3" state="visible" r:id="rId4"/>
    <sheet name="BDI principal" sheetId="4" state="visible" r:id="rId5"/>
    <sheet name="BDI equipamentos" sheetId="5" state="visible" r:id="rId6"/>
    <sheet name="BDI Diferenciado" sheetId="6" state="visible" r:id="rId7"/>
    <sheet name="Material e Serviços" sheetId="7" state="visible" r:id="rId8"/>
    <sheet name="Repositório" sheetId="8" state="hidden" r:id="rId9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<sst xmlns="http://schemas.openxmlformats.org/spreadsheetml/2006/main" count="833" uniqueCount="286">
  <si>
    <t xml:space="preserve">Prefeitura Municipal de Balneário Camboriú - SC</t>
  </si>
  <si>
    <t xml:space="preserve">SPU - Secretaria de Planejamento e Gestão Orçamentária</t>
  </si>
  <si>
    <t xml:space="preserve">Data do documento:</t>
  </si>
  <si>
    <t xml:space="preserve">07/11/2023</t>
  </si>
  <si>
    <t xml:space="preserve">Licitação número:</t>
  </si>
  <si>
    <t xml:space="preserve">Lote:</t>
  </si>
  <si>
    <t xml:space="preserve">Dados da licitante</t>
  </si>
  <si>
    <t xml:space="preserve">Razão social</t>
  </si>
  <si>
    <t xml:space="preserve">CNPJ:</t>
  </si>
  <si>
    <t xml:space="preserve">Telefone:</t>
  </si>
  <si>
    <t xml:space="preserve">E-Mail:</t>
  </si>
  <si>
    <t xml:space="preserve">Nome responsável:</t>
  </si>
  <si>
    <t xml:space="preserve">CPF responsável:</t>
  </si>
  <si>
    <t xml:space="preserve">Cidade licitante:</t>
  </si>
  <si>
    <t xml:space="preserve">UF licitante:</t>
  </si>
  <si>
    <t xml:space="preserve">Orcamento de obra -  RODOVIA ADEQUAÇÃO DAS AGULHAS BR-101 ENTRE OS KM'S 132+060 E 132+900</t>
  </si>
  <si>
    <t xml:space="preserve">Data: </t>
  </si>
  <si>
    <t xml:space="preserve">Empresa: </t>
  </si>
  <si>
    <t xml:space="preserve">Telefone: </t>
  </si>
  <si>
    <t xml:space="preserve">CNPJ: </t>
  </si>
  <si>
    <t xml:space="preserve">Cidade: </t>
  </si>
  <si>
    <t xml:space="preserve">UF: </t>
  </si>
  <si>
    <t xml:space="preserve">Item</t>
  </si>
  <si>
    <t xml:space="preserve">Descrição dos itens</t>
  </si>
  <si>
    <t xml:space="preserve">U.M.</t>
  </si>
  <si>
    <t xml:space="preserve">Qtde.</t>
  </si>
  <si>
    <t xml:space="preserve">Custo base R$</t>
  </si>
  <si>
    <t xml:space="preserve">%BDI/K/TRDE Base</t>
  </si>
  <si>
    <t xml:space="preserve">Preço base R$</t>
  </si>
  <si>
    <t xml:space="preserve">Custo Un. R$</t>
  </si>
  <si>
    <t xml:space="preserve">%BDI/K/TRDE</t>
  </si>
  <si>
    <t xml:space="preserve">Preço Un. R$</t>
  </si>
  <si>
    <t xml:space="preserve">Total R$</t>
  </si>
  <si>
    <t xml:space="preserve">1</t>
  </si>
  <si>
    <t xml:space="preserve">SERVIÇOS INICIAIS</t>
  </si>
  <si>
    <t xml:space="preserve">Etapa</t>
  </si>
  <si>
    <t xml:space="preserve">1.1</t>
  </si>
  <si>
    <t xml:space="preserve">FORNECIMENTO E INSTALAÇÃO DE PLACA DE OBRA COM CHAPA GALVANIZADA E ESTRUTURA DE MADEIRA. AF_03/2022_PS</t>
  </si>
  <si>
    <t xml:space="preserve">M2</t>
  </si>
  <si>
    <t xml:space="preserve">2</t>
  </si>
  <si>
    <t xml:space="preserve">CANTEIRO DE OBRAS</t>
  </si>
  <si>
    <t xml:space="preserve">2.1</t>
  </si>
  <si>
    <t xml:space="preserve">INSTALAÇÕES E MANUTENÇÃO DO CANTEIRO DE OBRAS</t>
  </si>
  <si>
    <t xml:space="preserve">UND</t>
  </si>
  <si>
    <t xml:space="preserve">2.2</t>
  </si>
  <si>
    <t xml:space="preserve">LOCACAO DE CONTAINER 2,30 X 6,00 M, ALT. 2,50 M, COM 1 SANITARIO, PARA ESCRITORIO, COMPLETO, SEM DIVISORIAS INTERNAS (NAO INCLUI MOBILIZACAO/DESMOBILIZACAO)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</si>
  <si>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MES   </t>
  </si>
  <si>
    <t xml:space="preserve">2.3</t>
  </si>
  <si>
    <t xml:space="preserve">ALUGUEL DE BANHEIRO QUÍMICO, COM 03 LIMPEZAS SEMANAIS</t>
  </si>
  <si>
    <t xml:space="preserve">MÊS</t>
  </si>
  <si>
    <t xml:space="preserve">3</t>
  </si>
  <si>
    <t xml:space="preserve">TERRAPLENAGEM</t>
  </si>
  <si>
    <t xml:space="preserve">3.1</t>
  </si>
  <si>
    <t xml:space="preserve">LIMPEZA MECANIZADA DE CAMADA VEGETAL, VEGETAÇÃO E PEQUENAS ÁRVORES (DIÂMETRO DE TRONCO MENOR QUE 0,20 M), COM TRATOR DE ESTEIRAS.AF_05/2018</t>
  </si>
  <si>
    <t xml:space="preserve">3.2</t>
  </si>
  <si>
    <t xml:space="preserve">REMOÇÃO DE RAÍZES REMANESCENTES DE TRONCO DE ÁRVORE COM DIÂMETRO MAIOR OU IGUAL A 0,20 M E MENOR QUE 0,40 M.AF_05/2018</t>
  </si>
  <si>
    <t xml:space="preserve">UN</t>
  </si>
  <si>
    <t xml:space="preserve">3.3</t>
  </si>
  <si>
    <t xml:space="preserve">EXECUÇÃO E COMPACTAÇÃO DE ATERRO COM SOLO PREDOMINANTEMENTE ARGILOSO - EXCLUSIVE SOLO, ESCAVAÇÃO, CARGA E TRANSPORTE. AF_11/2019</t>
  </si>
  <si>
    <t xml:space="preserve">M3</t>
  </si>
  <si>
    <t xml:space="preserve">3.4</t>
  </si>
  <si>
    <t xml:space="preserve">REATERRO MANUAL DE VALAS COM COMPACTAÇÃO MECANIZADA. AF_04/2016</t>
  </si>
  <si>
    <t xml:space="preserve">3.5</t>
  </si>
  <si>
    <t xml:space="preserve">ESCAVAÇÃO VERTICAL PARA INFRAESTRUTURA, COM CARGA, DESCARGA E TRANSPORTE DE SOLO DE 1ª CATEGORIA, COM ESCAVADEIRA HIDRÁULICA (CAÇAMBA: 0,8 M³ / 111 HP), FROTA DE 3 CAMINHÕES BASCULANTES DE 14 M³, DMT ATÉ 1 KM E VELOCIDADE MÉDIA14 KM/H. AF_05/2020</t>
  </si>
  <si>
    <t xml:space="preserve">3.6</t>
  </si>
  <si>
    <t xml:space="preserve">ESCAVAÇÃO VERTICAL PARA INFRAESTRUTURA, COM CARGA, DESCARGA E TRANSPORTE DE SOLO DE 1ª CATEGORIA, COM ESCAVADEIRA HIDRÁULICA (CAÇAMBA: 0,8 M³ / 111HP), FROTA DE 8 CAMINHÕES BASCULANTES DE 14 M³, DMT DE 6 KM E VELOCIDADE MÉDIA 22 KM/H. AF_05/2020</t>
  </si>
  <si>
    <t xml:space="preserve">3.7</t>
  </si>
  <si>
    <t xml:space="preserve">REGULARIZAÇÃO DE BOTA-FORA COM ESPALHAMENTO E COMPACTAÇÃO</t>
  </si>
  <si>
    <t xml:space="preserve">M³</t>
  </si>
  <si>
    <t xml:space="preserve">3.8</t>
  </si>
  <si>
    <t xml:space="preserve">TAXA PARA DESTINAÇÃO DE MATERIAL EM BOTA-FORA - (CORTE/CAMADA VEGETAL)</t>
  </si>
  <si>
    <t xml:space="preserve">4</t>
  </si>
  <si>
    <t xml:space="preserve">PAVIMENTAÇÃO</t>
  </si>
  <si>
    <t xml:space="preserve">4.1</t>
  </si>
  <si>
    <t xml:space="preserve">REGULARIZAÇÃO E COMPACTAÇÃO</t>
  </si>
  <si>
    <t xml:space="preserve">4.1.1</t>
  </si>
  <si>
    <t xml:space="preserve">REGULARIZAÇÃO E COMPACTAÇÃO DE SUBLEITO DE SOLO  PREDOMINANTEMENTE ARGILOSO. AF_11/2019</t>
  </si>
  <si>
    <t xml:space="preserve">4.2</t>
  </si>
  <si>
    <t xml:space="preserve">BASE, SUB-BASE E REFORÇO</t>
  </si>
  <si>
    <t xml:space="preserve">4.2.1</t>
  </si>
  <si>
    <t xml:space="preserve">EXECUÇÃO E COMPACTAÇÃO DE BASE E OU SUB BASE PARA PAVIMENTAÇÃO DE PEDRA RACHÃO  - EXCLUSIVE CARGA E TRANSPORTE. AF_11/2019</t>
  </si>
  <si>
    <t xml:space="preserve">4.2.2</t>
  </si>
  <si>
    <t xml:space="preserve">EXECUÇÃO E COMPACTAÇÃO DE BASE E OU SUB BASE PARA PAVIMENTAÇÃO DE MACADAME SECO - EXCLUSIVE CARGA E TRANSPORTE. AF_11/2019</t>
  </si>
  <si>
    <t xml:space="preserve">4.2.3</t>
  </si>
  <si>
    <t xml:space="preserve">EXECUÇÃO E COMPACTAÇÃO DE BASE E OU SUB BASE PARA PAVIMENTAÇÃO DE BRITA GRADUADA SIMPLES - EXCLUSIVE CARGA E TRANSPORTE. AF_11/2019</t>
  </si>
  <si>
    <t xml:space="preserve">4.2.4</t>
  </si>
  <si>
    <t xml:space="preserve">CARGA, MANOBRA E DESCARGA DE SOLOS E MATERIAIS GRANULARES EM CAMINHÃO BASCULANTE 14 M³ - CARGA COM PÁ CARREGADEIRA (CAÇAMBA DE 1,7 A 2,8 M³ / 128 HP) E DESCARGA LIVRE (UNIDADE: M3). AF_07/2020</t>
  </si>
  <si>
    <t xml:space="preserve">4.2.5</t>
  </si>
  <si>
    <t xml:space="preserve">TRANSPORTE COM CAMINHÃO BASCULANTE DE 14 M³, EM VIA URBANA PAVIMENTADA, DMT ATÉ 30 KM (UNIDADE: M3XKM). AF_07/2020</t>
  </si>
  <si>
    <t xml:space="preserve">M3XKM</t>
  </si>
  <si>
    <t xml:space="preserve">4.3</t>
  </si>
  <si>
    <t xml:space="preserve">IMPRIMAÇÃO</t>
  </si>
  <si>
    <t xml:space="preserve">4.3.1</t>
  </si>
  <si>
    <t xml:space="preserve">IMPRIMAÇÃO COM EMULSÃO ASFÁLTICA</t>
  </si>
  <si>
    <t xml:space="preserve">M²</t>
  </si>
  <si>
    <t xml:space="preserve">4.3.2</t>
  </si>
  <si>
    <t xml:space="preserve">EMULSÃO ASFÁLTICA PARA SERVIÇO DE IMPRIMAÇÃO</t>
  </si>
  <si>
    <t xml:space="preserve">T</t>
  </si>
  <si>
    <t xml:space="preserve">4.4</t>
  </si>
  <si>
    <t xml:space="preserve">PINTURA DE LIGAÇÃO</t>
  </si>
  <si>
    <t xml:space="preserve">4.4.1</t>
  </si>
  <si>
    <t xml:space="preserve">4.4.2</t>
  </si>
  <si>
    <t xml:space="preserve">EMULSÕES ASFÁLTICAS RR-1C</t>
  </si>
  <si>
    <t xml:space="preserve">4.5</t>
  </si>
  <si>
    <t xml:space="preserve">CAPA DE ROLAMENTO</t>
  </si>
  <si>
    <t xml:space="preserve">4.5.1</t>
  </si>
  <si>
    <t xml:space="preserve">EXECUÇÃO DE PAVIMENTO COM APLICAÇÃO DE CONCRETO ASFÁLTICO, CAMADA DE ROLAMENTO - EXCLUSIVE CARGA E TRANSPORTE. AF_11/2019</t>
  </si>
  <si>
    <t xml:space="preserve">4.5.2</t>
  </si>
  <si>
    <t xml:space="preserve">EXECUÇÃO DE PAVIMENTO COM APLICAÇÃO DE CONCRETO ASFÁLTICO, CAMADA DE BINDER - EXCLUSIVE CARGA E TRANSPORTE. AF_11/2019</t>
  </si>
  <si>
    <t xml:space="preserve">4.5.3</t>
  </si>
  <si>
    <t xml:space="preserve">CARGA DE MISTURA ASFÁLTICA EM CAMINHÃO BASCULANTE 14 M³ (UNIDADE: M3). AF_07/2020</t>
  </si>
  <si>
    <t xml:space="preserve">4.5.4</t>
  </si>
  <si>
    <t xml:space="preserve">4.6</t>
  </si>
  <si>
    <t xml:space="preserve">REMOÇÃO DE PAVIMENTAÇÃO</t>
  </si>
  <si>
    <t xml:space="preserve">4.6.1</t>
  </si>
  <si>
    <t xml:space="preserve">REMOÇÃO MECANIZADA DE REVESTIMENTO ASFÁLTICO</t>
  </si>
  <si>
    <t xml:space="preserve">4.6.2</t>
  </si>
  <si>
    <t xml:space="preserve">REMOÇÃO MECANIZADA DE CAMADA GRANULAR DO PAVIMENTO</t>
  </si>
  <si>
    <t xml:space="preserve">4.6.3</t>
  </si>
  <si>
    <t xml:space="preserve">FRESAGEM CONTÍNUA DE REVESTIMENTO ASFÁLTICO</t>
  </si>
  <si>
    <t xml:space="preserve">4.6.4</t>
  </si>
  <si>
    <t xml:space="preserve">5</t>
  </si>
  <si>
    <t xml:space="preserve">DRENAGEM PLUVIAL E OBRAS DE ARTE CORRENTES</t>
  </si>
  <si>
    <t xml:space="preserve">5.1</t>
  </si>
  <si>
    <t xml:space="preserve">CORPO DE BSTC D = 0,40 M PA1 - AREIA, BRITA E PEDRA DE MÃO COMERCIAIS</t>
  </si>
  <si>
    <t xml:space="preserve">M</t>
  </si>
  <si>
    <t xml:space="preserve">5.2</t>
  </si>
  <si>
    <t xml:space="preserve">ESCAVAÇÃO MECÂNICA DE VALA EM MATERIAL DE 1ª CATEGORIA</t>
  </si>
  <si>
    <t xml:space="preserve">5.3</t>
  </si>
  <si>
    <t xml:space="preserve">REATERRO E COMPACTAÇÃO COM SOQUETE VIBRATÓRIO</t>
  </si>
  <si>
    <t xml:space="preserve">5.4</t>
  </si>
  <si>
    <t xml:space="preserve">CAIXA DE LIGAÇÃO E PASSAGEM - CLP 03 - AREIA E BRITA COMERCIAIS</t>
  </si>
  <si>
    <t xml:space="preserve">5.5</t>
  </si>
  <si>
    <t xml:space="preserve">CAIXA COLETORA DE SARJETA - CCS 01 - COM GRELHA DE CONCRETO - TCC 01 - AREIA E BRITA COMERCIAIS</t>
  </si>
  <si>
    <t xml:space="preserve">5.6</t>
  </si>
  <si>
    <t xml:space="preserve">SARJETA TRAPEZOIDAL DE CONCRETO - SZC 60-20 - ESCAVAÇÃO MECÂNICA - AREIA E BRITA COMERCIAIS</t>
  </si>
  <si>
    <t xml:space="preserve">5.7</t>
  </si>
  <si>
    <t xml:space="preserve">SARJETA TRAPEZOIDAL DE CONCRETO - SZC 90-30 - ESCAVAÇÃO MECÂNICA - AREIA E BRITA COMERCIAIS</t>
  </si>
  <si>
    <t xml:space="preserve">5.8</t>
  </si>
  <si>
    <t xml:space="preserve">DRENO SUBSUPERFICIAL - DSS 04 - TUBO PEAD E BRITA COMERCIAL</t>
  </si>
  <si>
    <t xml:space="preserve">5.9</t>
  </si>
  <si>
    <t xml:space="preserve">POÇO DE VISITA - PVI 03 - AREIA E BRITA COMERCIAIS</t>
  </si>
  <si>
    <t xml:space="preserve">5.10</t>
  </si>
  <si>
    <t xml:space="preserve">CHAMINÉ DOS POÇOS DE VISITA - CPV 02 - AREIA E BRITA COMERCIAIS</t>
  </si>
  <si>
    <t xml:space="preserve">5.11</t>
  </si>
  <si>
    <t xml:space="preserve">BOCA DE LOBO SIMPLES - BLS 02 - AREIA E BRITA COMERCIAIS</t>
  </si>
  <si>
    <t xml:space="preserve">5.12</t>
  </si>
  <si>
    <t xml:space="preserve">BOCA DE SAÍDA PARA DRENO SUBSUPERFICIAL - BSD 03 - AREIA E BRITA COMERCIAIS</t>
  </si>
  <si>
    <t xml:space="preserve">6</t>
  </si>
  <si>
    <t xml:space="preserve">SINALIZAÇÃO VIARIA</t>
  </si>
  <si>
    <t xml:space="preserve">6.1</t>
  </si>
  <si>
    <t xml:space="preserve">PINTURA DE FAIXA COM TINTA ACRÍLICA - ESPESSURA DE 0,6 MM</t>
  </si>
  <si>
    <t xml:space="preserve">6.2</t>
  </si>
  <si>
    <t xml:space="preserve">PINTURA DE SETAS E ZEBRADOS COM TINTA ACRÍLICA - ESPESSURA DE 0,6 MM</t>
  </si>
  <si>
    <t xml:space="preserve">6.3</t>
  </si>
  <si>
    <t xml:space="preserve">TACHA REFLETIVA EM PLÁSTICO INJETADO - MONODIRECIONAL TIPO I - COM UM PINO - FORNECIMENTO E COLOCAÇÃO</t>
  </si>
  <si>
    <t xml:space="preserve">6.4</t>
  </si>
  <si>
    <t xml:space="preserve">PLACA EM AÇO - PELÍCULA III + III - FORNECIMENTO E IMPLANTAÇÃO</t>
  </si>
  <si>
    <t xml:space="preserve">6.5</t>
  </si>
  <si>
    <t xml:space="preserve">SUPORTE METÁLICO GALVANIZADO PARA PLACA DE ADVERTÊNCIA OU REGULAMENTAÇÃO - LADO OU DIÂMETRO DE 0,80 M - FORNECIMENTO E IMPLANTAÇÃO</t>
  </si>
  <si>
    <t xml:space="preserve">6.6</t>
  </si>
  <si>
    <t xml:space="preserve">REMOÇÃO DE PLACA DE SINALIZAÇÃO</t>
  </si>
  <si>
    <t xml:space="preserve">6.7</t>
  </si>
  <si>
    <t xml:space="preserve">FORNECIMENTO E IMPLANTAÇÃO DE CONJUNTO COLUNA E BRAÇO PROJETADO TIPO 2 PARA PLACAS</t>
  </si>
  <si>
    <t xml:space="preserve"> UND </t>
  </si>
  <si>
    <t xml:space="preserve">6.8</t>
  </si>
  <si>
    <t xml:space="preserve">REMOÇÃO DA ESTRUTURA DE SEMIPÓRTICO METÁLICO</t>
  </si>
  <si>
    <t xml:space="preserve">6.9</t>
  </si>
  <si>
    <t xml:space="preserve">RECOMPOSIÇÃO DE PLACA DE SINALIZAÇÃO</t>
  </si>
  <si>
    <t xml:space="preserve">6.10</t>
  </si>
  <si>
    <t xml:space="preserve">REMOÇÃO E RECOLOCAÇÃO DA ESTRUTURA DE SEMI-PÓRTICO METÁLICO</t>
  </si>
  <si>
    <t xml:space="preserve">6.11</t>
  </si>
  <si>
    <t xml:space="preserve">TERMINAL AÉREO DE DEFENSA METÁLICA - TIPO A - FORNECIMENTO E IMPLANTAÇÃO</t>
  </si>
  <si>
    <t xml:space="preserve">6.12</t>
  </si>
  <si>
    <t xml:space="preserve">TERMINAL ABSORVEDOR DE ENERGIA DE NÃO ABERTURA - DUPLO</t>
  </si>
  <si>
    <t xml:space="preserve">6.13</t>
  </si>
  <si>
    <t xml:space="preserve">MÓDULO DE TRANSIÇÃO DE DEFENSA METÁLICA PARA BARREIRA RÍGIDA - FORNECIMENTO E IMPLANTAÇÃO</t>
  </si>
  <si>
    <t xml:space="preserve">6.14</t>
  </si>
  <si>
    <t xml:space="preserve">TERMINAL DE ANCORAGEM DE DEFENSA METÁLICA EM BARREIRA NEW JERSEY - FORNECIMENTO E IMPLANTAÇÃO</t>
  </si>
  <si>
    <t xml:space="preserve">6.15</t>
  </si>
  <si>
    <t xml:space="preserve">BARREIRA SIMPLES DE CONCRETO, ARMADA, MOLDADA NO LOCAL (PERFIL NEW JERSEY) - H = 810 + 100 MM</t>
  </si>
  <si>
    <t xml:space="preserve">6.16</t>
  </si>
  <si>
    <t xml:space="preserve">RECOMPOSIÇÃO DE DEFENSA METÁLICA SIMPLES</t>
  </si>
  <si>
    <t xml:space="preserve">6.17</t>
  </si>
  <si>
    <t xml:space="preserve">REMOÇÃO DE DEFENSA METÁLICA</t>
  </si>
  <si>
    <t xml:space="preserve">7</t>
  </si>
  <si>
    <t xml:space="preserve">OBRAS COMPLEMENTARES</t>
  </si>
  <si>
    <t xml:space="preserve">7.1</t>
  </si>
  <si>
    <t xml:space="preserve">PASSEIO EM CONCRETO</t>
  </si>
  <si>
    <t xml:space="preserve">7.1.1</t>
  </si>
  <si>
    <t xml:space="preserve">EXECUÇÃO DE PASSEIO (CALÇADA) OU PISO DE CONCRETO COM CONCRETO MOLDADO IN LOCO, USINADO C20, ACABAMENTO CONVENCIONAL, NÃO ARMADO. AF_08/2022</t>
  </si>
  <si>
    <t xml:space="preserve">7.1.2</t>
  </si>
  <si>
    <t xml:space="preserve">LASTRO DE BRITA COMERCIAL COMPACTADO COM SOQUETE VIBRATÓRIO - ESPALHAMENTO MANUAL</t>
  </si>
  <si>
    <t xml:space="preserve">7.1.3</t>
  </si>
  <si>
    <t xml:space="preserve">7.1.4</t>
  </si>
  <si>
    <t xml:space="preserve">MEIO-FIO DE CONCRETO - MFC 05 - AREIA E BRITA COMERCIAIS - FÔRMA DE MADEIRA</t>
  </si>
  <si>
    <t xml:space="preserve">7.2</t>
  </si>
  <si>
    <t xml:space="preserve">REMOÇÕES E RELOCAÇÕES</t>
  </si>
  <si>
    <t xml:space="preserve">7.2.1</t>
  </si>
  <si>
    <t xml:space="preserve">DEMOLIÇÃO MANUAL DE CONCRETO ARMADO</t>
  </si>
  <si>
    <t xml:space="preserve">7.2.2</t>
  </si>
  <si>
    <t xml:space="preserve">DEMOLIÇÃO DE CONCRETO SIMPLES COM MARTELETE</t>
  </si>
  <si>
    <t xml:space="preserve">7.2.3</t>
  </si>
  <si>
    <t xml:space="preserve">7.2.4</t>
  </si>
  <si>
    <t xml:space="preserve">TAXA PARA DESTINAÇÃO DE MATERIAL EM BOTA-FORA - (CONCRETO ARMADO/CONCRETO SIMPLES)</t>
  </si>
  <si>
    <t xml:space="preserve">7.2.5</t>
  </si>
  <si>
    <t xml:space="preserve">REMANEJAMENTO DO POSTE DE ENERGIA ELÉTRICA/ILUMINAÇÃO PÚBLICA</t>
  </si>
  <si>
    <t xml:space="preserve">7.3</t>
  </si>
  <si>
    <t xml:space="preserve">VIGA DE TRAVAMENTO</t>
  </si>
  <si>
    <t xml:space="preserve">7.3.1</t>
  </si>
  <si>
    <t xml:space="preserve">7.3.2</t>
  </si>
  <si>
    <t xml:space="preserve">FABRICAÇÃO, MONTAGEM E DESMONTAGEM DE FÔRMA PARA VIGA BALDRAME, EM MADEIRA SERRADA, E=25 MM, 1 UTILIZAÇÃO. AF_06/2017</t>
  </si>
  <si>
    <t xml:space="preserve">7.4</t>
  </si>
  <si>
    <t xml:space="preserve">INTERFERÊNCIAS COM SC GÁS</t>
  </si>
  <si>
    <t xml:space="preserve">7.4.1</t>
  </si>
  <si>
    <t xml:space="preserve">7.4.2</t>
  </si>
  <si>
    <t xml:space="preserve">COMPACTAÇÃO DE ATERROS A 100% DO PROCTOR NORMAL</t>
  </si>
  <si>
    <t xml:space="preserve">7.5</t>
  </si>
  <si>
    <t xml:space="preserve">PLACA DE PROTEÇÃO DE CONCRETO PARA REDE DE GÁS - 44,00M</t>
  </si>
  <si>
    <t xml:space="preserve">7.5.1</t>
  </si>
  <si>
    <t xml:space="preserve">7.5.2</t>
  </si>
  <si>
    <t xml:space="preserve">ARMAÇÃO EM AÇO CA-50 - FORNECIMENTO, PREPARO E COLOCAÇÃO</t>
  </si>
  <si>
    <t xml:space="preserve">KG</t>
  </si>
  <si>
    <t xml:space="preserve">7.5.3</t>
  </si>
  <si>
    <t xml:space="preserve">FÔRMAS DE COMPENSADO RESINADO 14 MM - USO GERAL - UTILIZAÇÃO DE 3 VEZES - CONFECÇÃO, INSTALAÇÃO E RETIRADA</t>
  </si>
  <si>
    <t xml:space="preserve">7.6</t>
  </si>
  <si>
    <t xml:space="preserve">COMPONENTE AMBIENTAL</t>
  </si>
  <si>
    <t xml:space="preserve">7.6.1</t>
  </si>
  <si>
    <t xml:space="preserve">PLANTIO DE GRAMA ESMERALDA OU SÃO CARLOS OU CURITIBANA, EM PLACAS. AF_05/2022</t>
  </si>
  <si>
    <t xml:space="preserve">8</t>
  </si>
  <si>
    <t xml:space="preserve">ADMINISTRAÇÃO DA OBRA, MOBILIZAÇÃO E DESMOBILIZAÇÃO</t>
  </si>
  <si>
    <t xml:space="preserve">8.1</t>
  </si>
  <si>
    <t xml:space="preserve">ADMINISTRAÇÃO LOCAL, INCLUSO SERVIÇOS DE CONTROLE TECNOLÓGICO E SERVIÇOS DE TOPOGRAFIA</t>
  </si>
  <si>
    <t xml:space="preserve">Valor total R$</t>
  </si>
  <si>
    <t xml:space="preserve">Itens com 'Custo Un. R$' na cor azul são de contrapartida do município, por isso seu custo deve permanecer zero!</t>
  </si>
  <si>
    <t xml:space="preserve">Itens com 'Custo Un. R$' na cor amarela serão executados pela empresa contratante!</t>
  </si>
  <si>
    <t xml:space="preserve">% Mês 1</t>
  </si>
  <si>
    <t xml:space="preserve">R$ Mês 1</t>
  </si>
  <si>
    <t xml:space="preserve">% Mês 2</t>
  </si>
  <si>
    <t xml:space="preserve">R$ Mês 2</t>
  </si>
  <si>
    <t xml:space="preserve">% Mês 3</t>
  </si>
  <si>
    <t xml:space="preserve">R$ Mês 3</t>
  </si>
  <si>
    <t xml:space="preserve">% Mês 4</t>
  </si>
  <si>
    <t xml:space="preserve">R$ Mês 4</t>
  </si>
  <si>
    <t xml:space="preserve">% Mês 5</t>
  </si>
  <si>
    <t xml:space="preserve">R$ Mês 5</t>
  </si>
  <si>
    <t xml:space="preserve">% Total</t>
  </si>
  <si>
    <t xml:space="preserve">R$ Total</t>
  </si>
  <si>
    <t xml:space="preserve">Totais cronograma</t>
  </si>
  <si>
    <t xml:space="preserve">1º quartil</t>
  </si>
  <si>
    <t xml:space="preserve">3º quartil</t>
  </si>
  <si>
    <t xml:space="preserve">Proposto</t>
  </si>
  <si>
    <t xml:space="preserve">Identificação</t>
  </si>
  <si>
    <t xml:space="preserve">AC</t>
  </si>
  <si>
    <t xml:space="preserve">Administração Central</t>
  </si>
  <si>
    <t xml:space="preserve">S+G</t>
  </si>
  <si>
    <t xml:space="preserve">Seguro e Garantia</t>
  </si>
  <si>
    <t xml:space="preserve">R</t>
  </si>
  <si>
    <t xml:space="preserve">Risco</t>
  </si>
  <si>
    <t xml:space="preserve">DF</t>
  </si>
  <si>
    <t xml:space="preserve">Despesas Financeiras</t>
  </si>
  <si>
    <t xml:space="preserve">L</t>
  </si>
  <si>
    <t xml:space="preserve">Lucro</t>
  </si>
  <si>
    <t xml:space="preserve">I*</t>
  </si>
  <si>
    <t xml:space="preserve">Tributos *</t>
  </si>
  <si>
    <t xml:space="preserve">Total</t>
  </si>
  <si>
    <t xml:space="preserve">PIS e COFINS</t>
  </si>
  <si>
    <t xml:space="preserve">Alíquota ISS</t>
  </si>
  <si>
    <t xml:space="preserve">Base de cálculo</t>
  </si>
  <si>
    <t xml:space="preserve">ISS Aplicável</t>
  </si>
  <si>
    <t xml:space="preserve">Cont. Prev. s/Rec.Bruta</t>
  </si>
  <si>
    <t xml:space="preserve">K1=</t>
  </si>
  <si>
    <t xml:space="preserve">Encargos sociais incidentes sobre a mão de obra</t>
  </si>
  <si>
    <t xml:space="preserve">k2=</t>
  </si>
  <si>
    <t xml:space="preserve">Administração central (overhead)</t>
  </si>
  <si>
    <t xml:space="preserve">k3=</t>
  </si>
  <si>
    <t xml:space="preserve">Margem bruta</t>
  </si>
  <si>
    <t xml:space="preserve">k4=</t>
  </si>
  <si>
    <t xml:space="preserve">Impostos (PIS + COFINS + ISS)</t>
  </si>
  <si>
    <t xml:space="preserve">K</t>
  </si>
  <si>
    <t xml:space="preserve">{[(1+k1+k2)(1+k3)]/(1-k4)}</t>
  </si>
  <si>
    <t xml:space="preserve">TRDE</t>
  </si>
  <si>
    <t xml:space="preserve">[(1+k3)/(1-k4)]</t>
  </si>
  <si>
    <t xml:space="preserve">Material R$</t>
  </si>
  <si>
    <t xml:space="preserve">Serviço R$</t>
  </si>
  <si>
    <t xml:space="preserve">Mat/Ser R$</t>
  </si>
</sst>
</file>

<file path=xl/styles.xml><?xml version="1.0" encoding="utf-8"?>
<styleSheet xmlns="http://schemas.openxmlformats.org/spreadsheetml/2006/main">
  <numFmts count="12">
    <numFmt numFmtId="164" formatCode="General"/>
    <numFmt numFmtId="165" formatCode="00\ 000\ 000\ 0000\ 00"/>
    <numFmt numFmtId="166" formatCode="\(##&quot;) &quot;####\-####"/>
    <numFmt numFmtId="167" formatCode="00\ 000\ 0000\ 00"/>
    <numFmt numFmtId="168" formatCode="dd/mm/yyyy"/>
    <numFmt numFmtId="169" formatCode="General"/>
    <numFmt numFmtId="170" formatCode="\(000&quot;) &quot;0000\-0000"/>
    <numFmt numFmtId="171" formatCode="#,##0.00"/>
    <numFmt numFmtId="172" formatCode="#,##0.0000"/>
    <numFmt numFmtId="173" formatCode="###,##0.00"/>
    <numFmt numFmtId="174" formatCode="###,##0.0000"/>
    <numFmt numFmtId="175" formatCode="#,##0.00##"/>
  </numFmts>
  <fonts count="8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8"/>
      <name val="Calibri"/>
      <family val="0"/>
      <charset val="1"/>
    </font>
    <font>
      <sz val="8"/>
      <name val="Calibri"/>
      <family val="0"/>
      <charset val="1"/>
    </font>
    <font>
      <sz val="11"/>
      <color rgb="FFFFFFFF"/>
      <name val="Calibri"/>
      <family val="0"/>
      <charset val="1"/>
    </font>
    <font>
      <b val="true"/>
      <sz val="8"/>
      <color rgb="FF000000"/>
      <name val="Calibri"/>
      <family val="0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64"/>
        <bgColor rgb="FFFFFF00"/>
      </patternFill>
    </fill>
    <fill>
      <patternFill patternType="solid">
        <fgColor rgb="FFC0C0C0"/>
        <bgColor rgb="FFCCCCFF"/>
      </patternFill>
    </fill>
    <fill>
      <patternFill patternType="solid">
        <fgColor rgb="FFB0E0E6"/>
        <bgColor rgb="FFCCCCFF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medium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2" borderId="1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4" fontId="4" fillId="0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5" fillId="2" borderId="1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6" fontId="5" fillId="2" borderId="1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7" fontId="5" fillId="2" borderId="1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4" fontId="4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4" fillId="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70" fontId="4" fillId="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3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4" fillId="3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2" fontId="5" fillId="0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73" fontId="5" fillId="0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74" fontId="5" fillId="2" borderId="1" xfId="0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75" fontId="5" fillId="0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71" fontId="5" fillId="0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71" fontId="7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4" fillId="3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4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9" fontId="5" fillId="0" borderId="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7" fontId="5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1" fontId="5" fillId="2" borderId="1" xfId="0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71" fontId="4" fillId="0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71" fontId="4" fillId="3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71" fontId="5" fillId="2" borderId="1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74" fontId="4" fillId="0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3" fontId="5" fillId="2" borderId="1" xfId="0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71" fontId="4" fillId="3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64"/>
      <rgbColor rgb="FFB0E0E6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1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5" zeroHeight="false" outlineLevelRow="0" outlineLevelCol="0"/>
  <sheetData>
    <row r="1" customFormat="false" ht="15" hidden="false" customHeight="fals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</row>
    <row r="2" customFormat="false" ht="15" hidden="false" customHeight="false" outlineLevel="0" collapsed="false">
      <c r="A2" s="1" t="s">
        <v>1</v>
      </c>
      <c r="B2" s="1"/>
      <c r="C2" s="1"/>
      <c r="D2" s="1"/>
      <c r="E2" s="1"/>
      <c r="F2" s="1"/>
      <c r="G2" s="1"/>
      <c r="H2" s="1"/>
      <c r="I2" s="1"/>
    </row>
    <row r="3" customFormat="false" ht="15" hidden="false" customHeight="false" outlineLevel="0" collapsed="false">
      <c r="A3" s="1" t="s">
        <v>2</v>
      </c>
      <c r="B3" s="1"/>
      <c r="C3" s="2" t="s">
        <v>3</v>
      </c>
      <c r="D3" s="2"/>
      <c r="E3" s="2"/>
      <c r="F3" s="2"/>
      <c r="G3" s="2"/>
      <c r="H3" s="2"/>
      <c r="I3" s="2"/>
    </row>
    <row r="4" customFormat="false" ht="15" hidden="false" customHeight="false" outlineLevel="0" collapsed="false">
      <c r="A4" s="3" t="s">
        <v>4</v>
      </c>
      <c r="B4" s="3"/>
      <c r="C4" s="2"/>
      <c r="D4" s="2"/>
      <c r="E4" s="2"/>
      <c r="F4" s="2"/>
      <c r="G4" s="2"/>
      <c r="H4" s="2"/>
      <c r="I4" s="2"/>
    </row>
    <row r="5" customFormat="false" ht="15" hidden="false" customHeight="false" outlineLevel="0" collapsed="false">
      <c r="A5" s="1" t="s">
        <v>5</v>
      </c>
      <c r="B5" s="1"/>
      <c r="C5" s="2"/>
      <c r="D5" s="2"/>
      <c r="E5" s="2"/>
      <c r="F5" s="2"/>
      <c r="G5" s="2"/>
      <c r="H5" s="2"/>
      <c r="I5" s="2"/>
    </row>
    <row r="6" customFormat="false" ht="15" hidden="false" customHeight="false" outlineLevel="0" collapsed="false">
      <c r="A6" s="1" t="s">
        <v>6</v>
      </c>
      <c r="B6" s="1"/>
      <c r="C6" s="1"/>
      <c r="D6" s="1"/>
      <c r="E6" s="1"/>
      <c r="F6" s="1"/>
      <c r="G6" s="1"/>
      <c r="H6" s="1"/>
      <c r="I6" s="1"/>
    </row>
    <row r="7" customFormat="false" ht="15" hidden="false" customHeight="false" outlineLevel="0" collapsed="false">
      <c r="A7" s="1" t="s">
        <v>7</v>
      </c>
      <c r="B7" s="1"/>
      <c r="C7" s="2"/>
      <c r="D7" s="2"/>
      <c r="E7" s="2"/>
      <c r="F7" s="2"/>
      <c r="G7" s="2"/>
      <c r="H7" s="2"/>
      <c r="I7" s="2"/>
    </row>
    <row r="8" customFormat="false" ht="15" hidden="false" customHeight="false" outlineLevel="0" collapsed="false">
      <c r="A8" s="1" t="s">
        <v>8</v>
      </c>
      <c r="B8" s="1"/>
      <c r="C8" s="4"/>
      <c r="D8" s="4"/>
      <c r="E8" s="4"/>
      <c r="F8" s="4"/>
      <c r="G8" s="4"/>
      <c r="H8" s="4"/>
      <c r="I8" s="4"/>
    </row>
    <row r="9" customFormat="false" ht="15" hidden="false" customHeight="false" outlineLevel="0" collapsed="false">
      <c r="A9" s="1" t="s">
        <v>9</v>
      </c>
      <c r="B9" s="1"/>
      <c r="C9" s="5"/>
      <c r="D9" s="5"/>
      <c r="E9" s="5"/>
      <c r="F9" s="5"/>
      <c r="G9" s="5"/>
      <c r="H9" s="5"/>
      <c r="I9" s="5"/>
    </row>
    <row r="10" customFormat="false" ht="15" hidden="false" customHeight="false" outlineLevel="0" collapsed="false">
      <c r="A10" s="1" t="s">
        <v>10</v>
      </c>
      <c r="B10" s="1"/>
      <c r="C10" s="2"/>
      <c r="D10" s="2"/>
      <c r="E10" s="2"/>
      <c r="F10" s="2"/>
      <c r="G10" s="2"/>
      <c r="H10" s="2"/>
      <c r="I10" s="2"/>
    </row>
    <row r="11" customFormat="false" ht="15" hidden="false" customHeight="false" outlineLevel="0" collapsed="false">
      <c r="A11" s="1" t="s">
        <v>11</v>
      </c>
      <c r="B11" s="1"/>
      <c r="C11" s="2"/>
      <c r="D11" s="2"/>
      <c r="E11" s="2"/>
      <c r="F11" s="2"/>
      <c r="G11" s="2"/>
      <c r="H11" s="2"/>
      <c r="I11" s="2"/>
    </row>
    <row r="12" customFormat="false" ht="15" hidden="false" customHeight="false" outlineLevel="0" collapsed="false">
      <c r="A12" s="1" t="s">
        <v>12</v>
      </c>
      <c r="B12" s="1"/>
      <c r="C12" s="6"/>
      <c r="D12" s="6"/>
      <c r="E12" s="6"/>
      <c r="F12" s="6"/>
      <c r="G12" s="6"/>
      <c r="H12" s="6"/>
      <c r="I12" s="6"/>
    </row>
    <row r="13" customFormat="false" ht="15" hidden="false" customHeight="false" outlineLevel="0" collapsed="false">
      <c r="A13" s="1" t="s">
        <v>13</v>
      </c>
      <c r="B13" s="1"/>
      <c r="C13" s="2"/>
      <c r="D13" s="2"/>
      <c r="E13" s="2"/>
      <c r="F13" s="2"/>
      <c r="G13" s="2"/>
      <c r="H13" s="2"/>
      <c r="I13" s="2"/>
    </row>
    <row r="14" customFormat="false" ht="15" hidden="false" customHeight="false" outlineLevel="0" collapsed="false">
      <c r="A14" s="1" t="s">
        <v>14</v>
      </c>
      <c r="B14" s="1"/>
      <c r="C14" s="2"/>
      <c r="D14" s="2"/>
      <c r="E14" s="2"/>
      <c r="F14" s="2"/>
      <c r="G14" s="2"/>
      <c r="H14" s="2"/>
      <c r="I14" s="2"/>
    </row>
    <row r="15" customFormat="false" ht="15" hidden="false" customHeight="false" outlineLevel="0" collapsed="false">
      <c r="A15" s="1"/>
      <c r="B15" s="1"/>
      <c r="C15" s="1"/>
      <c r="D15" s="1"/>
      <c r="E15" s="1"/>
      <c r="F15" s="1"/>
      <c r="G15" s="1"/>
      <c r="H15" s="1"/>
      <c r="I15" s="1"/>
    </row>
    <row r="16" customFormat="false" ht="15" hidden="false" customHeight="false" outlineLevel="0" collapsed="false">
      <c r="A16" s="1"/>
      <c r="B16" s="1"/>
      <c r="C16" s="1"/>
      <c r="D16" s="1"/>
      <c r="E16" s="1"/>
      <c r="F16" s="1"/>
      <c r="G16" s="1"/>
      <c r="H16" s="1"/>
      <c r="I16" s="1"/>
    </row>
    <row r="17" customFormat="false" ht="15" hidden="false" customHeight="false" outlineLevel="0" collapsed="false">
      <c r="A17" s="1"/>
      <c r="B17" s="1"/>
      <c r="C17" s="1"/>
      <c r="D17" s="1"/>
      <c r="E17" s="1"/>
      <c r="F17" s="1"/>
      <c r="G17" s="1"/>
      <c r="H17" s="1"/>
      <c r="I17" s="1"/>
    </row>
  </sheetData>
  <sheetProtection sheet="true" password="bf59" objects="true" scenarios="true" selectLockedCells="true"/>
  <mergeCells count="26">
    <mergeCell ref="A1:I1"/>
    <mergeCell ref="A2:I2"/>
    <mergeCell ref="A3:B3"/>
    <mergeCell ref="C3:I3"/>
    <mergeCell ref="A4:B4"/>
    <mergeCell ref="C4:I4"/>
    <mergeCell ref="A5:B5"/>
    <mergeCell ref="C5:I5"/>
    <mergeCell ref="A6:I6"/>
    <mergeCell ref="A7:B7"/>
    <mergeCell ref="C7:I7"/>
    <mergeCell ref="A8:B8"/>
    <mergeCell ref="C8:I8"/>
    <mergeCell ref="A9:B9"/>
    <mergeCell ref="C9:I9"/>
    <mergeCell ref="A10:B10"/>
    <mergeCell ref="C10:I10"/>
    <mergeCell ref="A11:B11"/>
    <mergeCell ref="C11:I11"/>
    <mergeCell ref="A12:B12"/>
    <mergeCell ref="C12:I12"/>
    <mergeCell ref="A13:B13"/>
    <mergeCell ref="C13:I13"/>
    <mergeCell ref="A14:B14"/>
    <mergeCell ref="C14:I14"/>
    <mergeCell ref="A15:I17"/>
  </mergeCells>
  <printOptions headings="false" gridLines="false" gridLinesSet="true" horizontalCentered="false" verticalCentered="false"/>
  <pageMargins left="0.5" right="0.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11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8"/>
    <col collapsed="false" customWidth="true" hidden="false" outlineLevel="0" max="2" min="2" style="0" width="30.01"/>
    <col collapsed="false" customWidth="true" hidden="false" outlineLevel="0" max="3" min="3" style="0" width="10"/>
    <col collapsed="false" customWidth="true" hidden="false" outlineLevel="0" max="4" min="4" style="0" width="11.99"/>
    <col collapsed="false" customWidth="true" hidden="false" outlineLevel="0" max="5" min="5" style="0" width="10"/>
    <col collapsed="false" customWidth="true" hidden="false" outlineLevel="0" max="6" min="6" style="0" width="11.99"/>
    <col collapsed="false" customWidth="true" hidden="false" outlineLevel="0" max="11" min="7" style="0" width="10"/>
  </cols>
  <sheetData>
    <row r="1" customFormat="false" ht="15" hidden="false" customHeight="false" outlineLevel="0" collapsed="false">
      <c r="A1" s="7" t="s">
        <v>0</v>
      </c>
    </row>
    <row r="2" customFormat="false" ht="15" hidden="false" customHeight="false" outlineLevel="0" collapsed="false">
      <c r="A2" s="7" t="s">
        <v>15</v>
      </c>
    </row>
    <row r="3" customFormat="false" ht="15" hidden="false" customHeight="false" outlineLevel="0" collapsed="false">
      <c r="A3" s="7" t="s">
        <v>16</v>
      </c>
      <c r="B3" s="8" t="str">
        <f aca="false">DADOS!C3</f>
        <v>07/11/2023</v>
      </c>
    </row>
    <row r="4" customFormat="false" ht="15" hidden="false" customHeight="false" outlineLevel="0" collapsed="false">
      <c r="A4" s="7" t="s">
        <v>17</v>
      </c>
      <c r="B4" s="9" t="n">
        <f aca="false">DADOS!C7</f>
        <v>0</v>
      </c>
      <c r="C4" s="9"/>
      <c r="D4" s="9"/>
      <c r="E4" s="9"/>
      <c r="F4" s="9"/>
      <c r="G4" s="7" t="s">
        <v>18</v>
      </c>
      <c r="H4" s="10" t="n">
        <f aca="false">DADOS!C9</f>
        <v>0</v>
      </c>
      <c r="I4" s="10"/>
    </row>
    <row r="5" customFormat="false" ht="15" hidden="false" customHeight="false" outlineLevel="0" collapsed="false">
      <c r="A5" s="7" t="s">
        <v>19</v>
      </c>
      <c r="B5" s="11" t="n">
        <f aca="false">DADOS!C8</f>
        <v>0</v>
      </c>
      <c r="C5" s="11"/>
      <c r="D5" s="7" t="s">
        <v>20</v>
      </c>
      <c r="E5" s="9" t="n">
        <f aca="false">DADOS!C13</f>
        <v>0</v>
      </c>
      <c r="F5" s="9"/>
      <c r="G5" s="9"/>
      <c r="H5" s="7" t="s">
        <v>21</v>
      </c>
      <c r="I5" s="7" t="n">
        <f aca="false">DADOS!C14</f>
        <v>0</v>
      </c>
    </row>
    <row r="7" customFormat="false" ht="15" hidden="false" customHeight="false" outlineLevel="0" collapsed="false">
      <c r="A7" s="12" t="s">
        <v>22</v>
      </c>
      <c r="B7" s="12" t="s">
        <v>23</v>
      </c>
      <c r="C7" s="12" t="s">
        <v>24</v>
      </c>
      <c r="D7" s="12" t="s">
        <v>25</v>
      </c>
      <c r="E7" s="12" t="s">
        <v>26</v>
      </c>
      <c r="F7" s="12" t="s">
        <v>27</v>
      </c>
      <c r="G7" s="12" t="s">
        <v>28</v>
      </c>
      <c r="H7" s="12" t="s">
        <v>29</v>
      </c>
      <c r="I7" s="12" t="s">
        <v>30</v>
      </c>
      <c r="J7" s="12" t="s">
        <v>31</v>
      </c>
      <c r="K7" s="12" t="s">
        <v>32</v>
      </c>
    </row>
    <row r="8" customFormat="false" ht="15" hidden="false" customHeight="false" outlineLevel="0" collapsed="false">
      <c r="A8" s="13" t="s">
        <v>33</v>
      </c>
      <c r="B8" s="13" t="s">
        <v>34</v>
      </c>
      <c r="C8" s="13"/>
      <c r="D8" s="13"/>
      <c r="E8" s="13"/>
      <c r="F8" s="13"/>
      <c r="G8" s="13"/>
      <c r="H8" s="13"/>
      <c r="I8" s="13"/>
      <c r="J8" s="13"/>
      <c r="K8" s="14" t="n">
        <f aca="false">SUM(K9:K9)</f>
        <v>0</v>
      </c>
      <c r="L8" s="15" t="s">
        <v>35</v>
      </c>
    </row>
    <row r="9" customFormat="false" ht="15" hidden="false" customHeight="false" outlineLevel="0" collapsed="false">
      <c r="A9" s="16" t="s">
        <v>36</v>
      </c>
      <c r="B9" s="17" t="s">
        <v>37</v>
      </c>
      <c r="C9" s="18" t="s">
        <v>38</v>
      </c>
      <c r="D9" s="19" t="n">
        <v>3</v>
      </c>
      <c r="E9" s="20" t="n">
        <v>313.51</v>
      </c>
      <c r="F9" s="20" t="n">
        <v>21.91</v>
      </c>
      <c r="G9" s="20" t="n">
        <v>382.2</v>
      </c>
      <c r="H9" s="21"/>
      <c r="I9" s="22" t="n">
        <f aca="false">ROUND('BDI principal'!D14,2)</f>
        <v>21.91</v>
      </c>
      <c r="J9" s="23" t="n">
        <f aca="false">ROUND((ROUND(H9,2)*I9/100)+ROUND(H9,2),2)</f>
        <v>0</v>
      </c>
      <c r="K9" s="23" t="n">
        <f aca="false">ROUND(D9*J9,2)</f>
        <v>0</v>
      </c>
      <c r="L9" s="15" t="s">
        <v>22</v>
      </c>
    </row>
    <row r="10" customFormat="false" ht="15" hidden="false" customHeight="false" outlineLevel="0" collapsed="false">
      <c r="A10" s="13" t="s">
        <v>39</v>
      </c>
      <c r="B10" s="13" t="s">
        <v>40</v>
      </c>
      <c r="C10" s="13"/>
      <c r="D10" s="13"/>
      <c r="E10" s="13"/>
      <c r="F10" s="13"/>
      <c r="G10" s="13"/>
      <c r="H10" s="13"/>
      <c r="I10" s="13"/>
      <c r="J10" s="13"/>
      <c r="K10" s="14" t="n">
        <f aca="false">SUM(K11:K13)</f>
        <v>0</v>
      </c>
      <c r="L10" s="15" t="s">
        <v>35</v>
      </c>
    </row>
    <row r="11" customFormat="false" ht="15" hidden="false" customHeight="false" outlineLevel="0" collapsed="false">
      <c r="A11" s="16" t="s">
        <v>41</v>
      </c>
      <c r="B11" s="17" t="s">
        <v>42</v>
      </c>
      <c r="C11" s="18" t="s">
        <v>43</v>
      </c>
      <c r="D11" s="19" t="n">
        <v>1</v>
      </c>
      <c r="E11" s="20" t="n">
        <v>155186.73</v>
      </c>
      <c r="F11" s="20" t="n">
        <v>21.91</v>
      </c>
      <c r="G11" s="20" t="n">
        <v>189188.14</v>
      </c>
      <c r="H11" s="21"/>
      <c r="I11" s="22" t="n">
        <f aca="false">ROUND('BDI principal'!D14,2)</f>
        <v>21.91</v>
      </c>
      <c r="J11" s="23" t="n">
        <f aca="false">ROUND((ROUND(H11,2)*I11/100)+ROUND(H11,2),2)</f>
        <v>0</v>
      </c>
      <c r="K11" s="23" t="n">
        <f aca="false">ROUND(D11*J11,2)</f>
        <v>0</v>
      </c>
      <c r="L11" s="15" t="s">
        <v>22</v>
      </c>
    </row>
    <row r="12" customFormat="false" ht="15" hidden="false" customHeight="false" outlineLevel="0" collapsed="false">
      <c r="A12" s="16" t="s">
        <v>44</v>
      </c>
      <c r="B12" s="17" t="s">
        <v>45</v>
      </c>
      <c r="C12" s="18" t="s">
        <v>46</v>
      </c>
      <c r="D12" s="19" t="n">
        <v>4</v>
      </c>
      <c r="E12" s="20" t="n">
        <v>843</v>
      </c>
      <c r="F12" s="20" t="n">
        <v>15</v>
      </c>
      <c r="G12" s="20" t="n">
        <v>969.45</v>
      </c>
      <c r="H12" s="21"/>
      <c r="I12" s="22" t="n">
        <f aca="false">'BDI equipamentos'!D14</f>
        <v>15</v>
      </c>
      <c r="J12" s="23" t="n">
        <f aca="false">ROUND((ROUND(H12,2)*I12/100)+ROUND(H12,2),2)</f>
        <v>0</v>
      </c>
      <c r="K12" s="23" t="n">
        <f aca="false">ROUND(D12*J12,2)</f>
        <v>0</v>
      </c>
      <c r="L12" s="15" t="s">
        <v>22</v>
      </c>
    </row>
    <row r="13" customFormat="false" ht="15" hidden="false" customHeight="false" outlineLevel="0" collapsed="false">
      <c r="A13" s="16" t="s">
        <v>47</v>
      </c>
      <c r="B13" s="17" t="s">
        <v>48</v>
      </c>
      <c r="C13" s="18" t="s">
        <v>49</v>
      </c>
      <c r="D13" s="19" t="n">
        <v>4</v>
      </c>
      <c r="E13" s="20" t="n">
        <v>535.21</v>
      </c>
      <c r="F13" s="20" t="n">
        <v>21.91</v>
      </c>
      <c r="G13" s="20" t="n">
        <v>652.47</v>
      </c>
      <c r="H13" s="21"/>
      <c r="I13" s="22" t="n">
        <f aca="false">ROUND('BDI principal'!D14,2)</f>
        <v>21.91</v>
      </c>
      <c r="J13" s="23" t="n">
        <f aca="false">ROUND((ROUND(H13,2)*I13/100)+ROUND(H13,2),2)</f>
        <v>0</v>
      </c>
      <c r="K13" s="23" t="n">
        <f aca="false">ROUND(D13*J13,2)</f>
        <v>0</v>
      </c>
      <c r="L13" s="15" t="s">
        <v>22</v>
      </c>
    </row>
    <row r="14" customFormat="false" ht="15" hidden="false" customHeight="false" outlineLevel="0" collapsed="false">
      <c r="A14" s="13" t="s">
        <v>50</v>
      </c>
      <c r="B14" s="13" t="s">
        <v>51</v>
      </c>
      <c r="C14" s="13"/>
      <c r="D14" s="13"/>
      <c r="E14" s="13"/>
      <c r="F14" s="13"/>
      <c r="G14" s="13"/>
      <c r="H14" s="13"/>
      <c r="I14" s="13"/>
      <c r="J14" s="13"/>
      <c r="K14" s="14" t="n">
        <f aca="false">SUM(K15:K22)</f>
        <v>0</v>
      </c>
      <c r="L14" s="15" t="s">
        <v>35</v>
      </c>
    </row>
    <row r="15" customFormat="false" ht="15" hidden="false" customHeight="false" outlineLevel="0" collapsed="false">
      <c r="A15" s="16" t="s">
        <v>52</v>
      </c>
      <c r="B15" s="17" t="s">
        <v>53</v>
      </c>
      <c r="C15" s="18" t="s">
        <v>38</v>
      </c>
      <c r="D15" s="19" t="n">
        <v>7000</v>
      </c>
      <c r="E15" s="20" t="n">
        <v>0.41</v>
      </c>
      <c r="F15" s="20" t="n">
        <v>21.91</v>
      </c>
      <c r="G15" s="20" t="n">
        <v>0.5</v>
      </c>
      <c r="H15" s="21"/>
      <c r="I15" s="22" t="n">
        <f aca="false">ROUND('BDI principal'!D14,2)</f>
        <v>21.91</v>
      </c>
      <c r="J15" s="23" t="n">
        <f aca="false">ROUND((ROUND(H15,2)*I15/100)+ROUND(H15,2),2)</f>
        <v>0</v>
      </c>
      <c r="K15" s="23" t="n">
        <f aca="false">ROUND(D15*J15,2)</f>
        <v>0</v>
      </c>
      <c r="L15" s="15" t="s">
        <v>22</v>
      </c>
    </row>
    <row r="16" customFormat="false" ht="15" hidden="false" customHeight="false" outlineLevel="0" collapsed="false">
      <c r="A16" s="16" t="s">
        <v>54</v>
      </c>
      <c r="B16" s="17" t="s">
        <v>55</v>
      </c>
      <c r="C16" s="18" t="s">
        <v>56</v>
      </c>
      <c r="D16" s="19" t="n">
        <v>10</v>
      </c>
      <c r="E16" s="20" t="n">
        <v>83.16</v>
      </c>
      <c r="F16" s="20" t="n">
        <v>21.91</v>
      </c>
      <c r="G16" s="20" t="n">
        <v>101.38</v>
      </c>
      <c r="H16" s="21"/>
      <c r="I16" s="22" t="n">
        <f aca="false">ROUND('BDI principal'!D14,2)</f>
        <v>21.91</v>
      </c>
      <c r="J16" s="23" t="n">
        <f aca="false">ROUND((ROUND(H16,2)*I16/100)+ROUND(H16,2),2)</f>
        <v>0</v>
      </c>
      <c r="K16" s="23" t="n">
        <f aca="false">ROUND(D16*J16,2)</f>
        <v>0</v>
      </c>
      <c r="L16" s="15" t="s">
        <v>22</v>
      </c>
    </row>
    <row r="17" customFormat="false" ht="15" hidden="false" customHeight="false" outlineLevel="0" collapsed="false">
      <c r="A17" s="16" t="s">
        <v>57</v>
      </c>
      <c r="B17" s="17" t="s">
        <v>58</v>
      </c>
      <c r="C17" s="18" t="s">
        <v>59</v>
      </c>
      <c r="D17" s="19" t="n">
        <v>598</v>
      </c>
      <c r="E17" s="20" t="n">
        <v>11.05</v>
      </c>
      <c r="F17" s="20" t="n">
        <v>21.91</v>
      </c>
      <c r="G17" s="20" t="n">
        <v>13.47</v>
      </c>
      <c r="H17" s="21"/>
      <c r="I17" s="22" t="n">
        <f aca="false">ROUND('BDI principal'!D14,2)</f>
        <v>21.91</v>
      </c>
      <c r="J17" s="23" t="n">
        <f aca="false">ROUND((ROUND(H17,2)*I17/100)+ROUND(H17,2),2)</f>
        <v>0</v>
      </c>
      <c r="K17" s="23" t="n">
        <f aca="false">ROUND(D17*J17,2)</f>
        <v>0</v>
      </c>
      <c r="L17" s="15" t="s">
        <v>22</v>
      </c>
    </row>
    <row r="18" customFormat="false" ht="15" hidden="false" customHeight="false" outlineLevel="0" collapsed="false">
      <c r="A18" s="16" t="s">
        <v>60</v>
      </c>
      <c r="B18" s="17" t="s">
        <v>61</v>
      </c>
      <c r="C18" s="18" t="s">
        <v>59</v>
      </c>
      <c r="D18" s="19" t="n">
        <v>241</v>
      </c>
      <c r="E18" s="20" t="n">
        <v>34.45</v>
      </c>
      <c r="F18" s="20" t="n">
        <v>21.91</v>
      </c>
      <c r="G18" s="20" t="n">
        <v>42</v>
      </c>
      <c r="H18" s="21"/>
      <c r="I18" s="22" t="n">
        <f aca="false">ROUND('BDI principal'!D14,2)</f>
        <v>21.91</v>
      </c>
      <c r="J18" s="23" t="n">
        <f aca="false">ROUND((ROUND(H18,2)*I18/100)+ROUND(H18,2),2)</f>
        <v>0</v>
      </c>
      <c r="K18" s="23" t="n">
        <f aca="false">ROUND(D18*J18,2)</f>
        <v>0</v>
      </c>
      <c r="L18" s="15" t="s">
        <v>22</v>
      </c>
    </row>
    <row r="19" customFormat="false" ht="15" hidden="false" customHeight="false" outlineLevel="0" collapsed="false">
      <c r="A19" s="16" t="s">
        <v>62</v>
      </c>
      <c r="B19" s="17" t="s">
        <v>63</v>
      </c>
      <c r="C19" s="18" t="s">
        <v>59</v>
      </c>
      <c r="D19" s="19" t="n">
        <v>1025</v>
      </c>
      <c r="E19" s="20" t="n">
        <v>10.08</v>
      </c>
      <c r="F19" s="20" t="n">
        <v>21.91</v>
      </c>
      <c r="G19" s="20" t="n">
        <v>12.29</v>
      </c>
      <c r="H19" s="21"/>
      <c r="I19" s="22" t="n">
        <f aca="false">ROUND('BDI principal'!D14,2)</f>
        <v>21.91</v>
      </c>
      <c r="J19" s="23" t="n">
        <f aca="false">ROUND((ROUND(H19,2)*I19/100)+ROUND(H19,2),2)</f>
        <v>0</v>
      </c>
      <c r="K19" s="23" t="n">
        <f aca="false">ROUND(D19*J19,2)</f>
        <v>0</v>
      </c>
      <c r="L19" s="15" t="s">
        <v>22</v>
      </c>
    </row>
    <row r="20" customFormat="false" ht="15" hidden="false" customHeight="false" outlineLevel="0" collapsed="false">
      <c r="A20" s="16" t="s">
        <v>64</v>
      </c>
      <c r="B20" s="17" t="s">
        <v>65</v>
      </c>
      <c r="C20" s="18" t="s">
        <v>59</v>
      </c>
      <c r="D20" s="19" t="n">
        <v>3016</v>
      </c>
      <c r="E20" s="20" t="n">
        <v>25.66</v>
      </c>
      <c r="F20" s="20" t="n">
        <v>21.91</v>
      </c>
      <c r="G20" s="20" t="n">
        <v>31.28</v>
      </c>
      <c r="H20" s="21"/>
      <c r="I20" s="22" t="n">
        <f aca="false">ROUND('BDI principal'!D14,2)</f>
        <v>21.91</v>
      </c>
      <c r="J20" s="23" t="n">
        <f aca="false">ROUND((ROUND(H20,2)*I20/100)+ROUND(H20,2),2)</f>
        <v>0</v>
      </c>
      <c r="K20" s="23" t="n">
        <f aca="false">ROUND(D20*J20,2)</f>
        <v>0</v>
      </c>
      <c r="L20" s="15" t="s">
        <v>22</v>
      </c>
    </row>
    <row r="21" customFormat="false" ht="15" hidden="false" customHeight="false" outlineLevel="0" collapsed="false">
      <c r="A21" s="16" t="s">
        <v>66</v>
      </c>
      <c r="B21" s="17" t="s">
        <v>67</v>
      </c>
      <c r="C21" s="18" t="s">
        <v>68</v>
      </c>
      <c r="D21" s="19" t="n">
        <v>3016</v>
      </c>
      <c r="E21" s="20" t="n">
        <v>3.91</v>
      </c>
      <c r="F21" s="20" t="n">
        <v>21.91</v>
      </c>
      <c r="G21" s="20" t="n">
        <v>4.77</v>
      </c>
      <c r="H21" s="21"/>
      <c r="I21" s="22" t="n">
        <f aca="false">ROUND('BDI principal'!D14,2)</f>
        <v>21.91</v>
      </c>
      <c r="J21" s="23" t="n">
        <f aca="false">ROUND((ROUND(H21,2)*I21/100)+ROUND(H21,2),2)</f>
        <v>0</v>
      </c>
      <c r="K21" s="23" t="n">
        <f aca="false">ROUND(D21*J21,2)</f>
        <v>0</v>
      </c>
      <c r="L21" s="15" t="s">
        <v>22</v>
      </c>
    </row>
    <row r="22" customFormat="false" ht="15" hidden="false" customHeight="false" outlineLevel="0" collapsed="false">
      <c r="A22" s="16" t="s">
        <v>69</v>
      </c>
      <c r="B22" s="17" t="s">
        <v>70</v>
      </c>
      <c r="C22" s="18" t="s">
        <v>56</v>
      </c>
      <c r="D22" s="19" t="n">
        <v>3016</v>
      </c>
      <c r="E22" s="20" t="n">
        <v>47.5</v>
      </c>
      <c r="F22" s="20" t="n">
        <v>15</v>
      </c>
      <c r="G22" s="20" t="n">
        <v>54.63</v>
      </c>
      <c r="H22" s="21"/>
      <c r="I22" s="22" t="n">
        <f aca="false">'BDI equipamentos'!D14</f>
        <v>15</v>
      </c>
      <c r="J22" s="23" t="n">
        <f aca="false">ROUND((ROUND(H22,2)*I22/100)+ROUND(H22,2),2)</f>
        <v>0</v>
      </c>
      <c r="K22" s="23" t="n">
        <f aca="false">ROUND(D22*J22,2)</f>
        <v>0</v>
      </c>
      <c r="L22" s="15" t="s">
        <v>22</v>
      </c>
    </row>
    <row r="23" customFormat="false" ht="15" hidden="false" customHeight="false" outlineLevel="0" collapsed="false">
      <c r="A23" s="13" t="s">
        <v>71</v>
      </c>
      <c r="B23" s="13" t="s">
        <v>72</v>
      </c>
      <c r="C23" s="13"/>
      <c r="D23" s="13"/>
      <c r="E23" s="13"/>
      <c r="F23" s="13"/>
      <c r="G23" s="13"/>
      <c r="H23" s="13"/>
      <c r="I23" s="13"/>
      <c r="J23" s="13"/>
      <c r="K23" s="24" t="n">
        <f aca="false">K24+K26+K32+K35+K38+K43</f>
        <v>0</v>
      </c>
      <c r="L23" s="15" t="s">
        <v>35</v>
      </c>
    </row>
    <row r="24" customFormat="false" ht="15" hidden="false" customHeight="false" outlineLevel="0" collapsed="false">
      <c r="A24" s="13" t="s">
        <v>73</v>
      </c>
      <c r="B24" s="13" t="s">
        <v>74</v>
      </c>
      <c r="C24" s="13"/>
      <c r="D24" s="13"/>
      <c r="E24" s="13"/>
      <c r="F24" s="13"/>
      <c r="G24" s="13"/>
      <c r="H24" s="13"/>
      <c r="I24" s="13"/>
      <c r="J24" s="13"/>
      <c r="K24" s="14" t="n">
        <f aca="false">SUM(K25:K25)</f>
        <v>0</v>
      </c>
      <c r="L24" s="15" t="s">
        <v>35</v>
      </c>
    </row>
    <row r="25" customFormat="false" ht="15" hidden="false" customHeight="false" outlineLevel="0" collapsed="false">
      <c r="A25" s="16" t="s">
        <v>75</v>
      </c>
      <c r="B25" s="17" t="s">
        <v>76</v>
      </c>
      <c r="C25" s="18" t="s">
        <v>38</v>
      </c>
      <c r="D25" s="19" t="n">
        <v>3824</v>
      </c>
      <c r="E25" s="20" t="n">
        <v>2.39</v>
      </c>
      <c r="F25" s="20" t="n">
        <v>21.91</v>
      </c>
      <c r="G25" s="20" t="n">
        <v>2.91</v>
      </c>
      <c r="H25" s="21"/>
      <c r="I25" s="22" t="n">
        <f aca="false">ROUND('BDI principal'!D14,2)</f>
        <v>21.91</v>
      </c>
      <c r="J25" s="23" t="n">
        <f aca="false">ROUND((ROUND(H25,2)*I25/100)+ROUND(H25,2),2)</f>
        <v>0</v>
      </c>
      <c r="K25" s="23" t="n">
        <f aca="false">ROUND(D25*J25,2)</f>
        <v>0</v>
      </c>
      <c r="L25" s="15" t="s">
        <v>22</v>
      </c>
    </row>
    <row r="26" customFormat="false" ht="15" hidden="false" customHeight="false" outlineLevel="0" collapsed="false">
      <c r="A26" s="13" t="s">
        <v>77</v>
      </c>
      <c r="B26" s="13" t="s">
        <v>78</v>
      </c>
      <c r="C26" s="13"/>
      <c r="D26" s="13"/>
      <c r="E26" s="13"/>
      <c r="F26" s="13"/>
      <c r="G26" s="13"/>
      <c r="H26" s="13"/>
      <c r="I26" s="13"/>
      <c r="J26" s="13"/>
      <c r="K26" s="14" t="n">
        <f aca="false">SUM(K27:K31)</f>
        <v>0</v>
      </c>
      <c r="L26" s="15" t="s">
        <v>35</v>
      </c>
    </row>
    <row r="27" customFormat="false" ht="15" hidden="false" customHeight="false" outlineLevel="0" collapsed="false">
      <c r="A27" s="16" t="s">
        <v>79</v>
      </c>
      <c r="B27" s="17" t="s">
        <v>80</v>
      </c>
      <c r="C27" s="18" t="s">
        <v>59</v>
      </c>
      <c r="D27" s="19" t="n">
        <v>903</v>
      </c>
      <c r="E27" s="20" t="n">
        <v>123.66</v>
      </c>
      <c r="F27" s="20" t="n">
        <v>21.91</v>
      </c>
      <c r="G27" s="20" t="n">
        <v>150.75</v>
      </c>
      <c r="H27" s="21"/>
      <c r="I27" s="22" t="n">
        <f aca="false">ROUND('BDI principal'!D14,2)</f>
        <v>21.91</v>
      </c>
      <c r="J27" s="23" t="n">
        <f aca="false">ROUND((ROUND(H27,2)*I27/100)+ROUND(H27,2),2)</f>
        <v>0</v>
      </c>
      <c r="K27" s="23" t="n">
        <f aca="false">ROUND(D27*J27,2)</f>
        <v>0</v>
      </c>
      <c r="L27" s="15" t="s">
        <v>22</v>
      </c>
    </row>
    <row r="28" customFormat="false" ht="15" hidden="false" customHeight="false" outlineLevel="0" collapsed="false">
      <c r="A28" s="16" t="s">
        <v>81</v>
      </c>
      <c r="B28" s="17" t="s">
        <v>82</v>
      </c>
      <c r="C28" s="18" t="s">
        <v>59</v>
      </c>
      <c r="D28" s="19" t="n">
        <v>646</v>
      </c>
      <c r="E28" s="20" t="n">
        <v>161.6</v>
      </c>
      <c r="F28" s="20" t="n">
        <v>21.91</v>
      </c>
      <c r="G28" s="20" t="n">
        <v>197.01</v>
      </c>
      <c r="H28" s="21"/>
      <c r="I28" s="22" t="n">
        <f aca="false">ROUND('BDI principal'!D14,2)</f>
        <v>21.91</v>
      </c>
      <c r="J28" s="23" t="n">
        <f aca="false">ROUND((ROUND(H28,2)*I28/100)+ROUND(H28,2),2)</f>
        <v>0</v>
      </c>
      <c r="K28" s="23" t="n">
        <f aca="false">ROUND(D28*J28,2)</f>
        <v>0</v>
      </c>
      <c r="L28" s="15" t="s">
        <v>22</v>
      </c>
    </row>
    <row r="29" customFormat="false" ht="15" hidden="false" customHeight="false" outlineLevel="0" collapsed="false">
      <c r="A29" s="16" t="s">
        <v>83</v>
      </c>
      <c r="B29" s="17" t="s">
        <v>84</v>
      </c>
      <c r="C29" s="18" t="s">
        <v>59</v>
      </c>
      <c r="D29" s="19" t="n">
        <v>604</v>
      </c>
      <c r="E29" s="20" t="n">
        <v>181.41</v>
      </c>
      <c r="F29" s="20" t="n">
        <v>21.91</v>
      </c>
      <c r="G29" s="20" t="n">
        <v>221.16</v>
      </c>
      <c r="H29" s="21"/>
      <c r="I29" s="22" t="n">
        <f aca="false">ROUND('BDI principal'!D14,2)</f>
        <v>21.91</v>
      </c>
      <c r="J29" s="23" t="n">
        <f aca="false">ROUND((ROUND(H29,2)*I29/100)+ROUND(H29,2),2)</f>
        <v>0</v>
      </c>
      <c r="K29" s="23" t="n">
        <f aca="false">ROUND(D29*J29,2)</f>
        <v>0</v>
      </c>
      <c r="L29" s="15" t="s">
        <v>22</v>
      </c>
    </row>
    <row r="30" customFormat="false" ht="15" hidden="false" customHeight="false" outlineLevel="0" collapsed="false">
      <c r="A30" s="16" t="s">
        <v>85</v>
      </c>
      <c r="B30" s="17" t="s">
        <v>86</v>
      </c>
      <c r="C30" s="18" t="s">
        <v>59</v>
      </c>
      <c r="D30" s="19" t="n">
        <v>2590</v>
      </c>
      <c r="E30" s="20" t="n">
        <v>8.23</v>
      </c>
      <c r="F30" s="20" t="n">
        <v>21.91</v>
      </c>
      <c r="G30" s="20" t="n">
        <v>10.03</v>
      </c>
      <c r="H30" s="21"/>
      <c r="I30" s="22" t="n">
        <f aca="false">ROUND('BDI principal'!D14,2)</f>
        <v>21.91</v>
      </c>
      <c r="J30" s="23" t="n">
        <f aca="false">ROUND((ROUND(H30,2)*I30/100)+ROUND(H30,2),2)</f>
        <v>0</v>
      </c>
      <c r="K30" s="23" t="n">
        <f aca="false">ROUND(D30*J30,2)</f>
        <v>0</v>
      </c>
      <c r="L30" s="15" t="s">
        <v>22</v>
      </c>
    </row>
    <row r="31" customFormat="false" ht="15" hidden="false" customHeight="false" outlineLevel="0" collapsed="false">
      <c r="A31" s="16" t="s">
        <v>87</v>
      </c>
      <c r="B31" s="17" t="s">
        <v>88</v>
      </c>
      <c r="C31" s="18" t="s">
        <v>89</v>
      </c>
      <c r="D31" s="19" t="n">
        <v>25900</v>
      </c>
      <c r="E31" s="20" t="n">
        <v>1.92</v>
      </c>
      <c r="F31" s="20" t="n">
        <v>21.91</v>
      </c>
      <c r="G31" s="20" t="n">
        <v>2.34</v>
      </c>
      <c r="H31" s="21"/>
      <c r="I31" s="22" t="n">
        <f aca="false">ROUND('BDI principal'!D14,2)</f>
        <v>21.91</v>
      </c>
      <c r="J31" s="23" t="n">
        <f aca="false">ROUND((ROUND(H31,2)*I31/100)+ROUND(H31,2),2)</f>
        <v>0</v>
      </c>
      <c r="K31" s="23" t="n">
        <f aca="false">ROUND(D31*J31,2)</f>
        <v>0</v>
      </c>
      <c r="L31" s="15" t="s">
        <v>22</v>
      </c>
    </row>
    <row r="32" customFormat="false" ht="15" hidden="false" customHeight="false" outlineLevel="0" collapsed="false">
      <c r="A32" s="13" t="s">
        <v>90</v>
      </c>
      <c r="B32" s="13" t="s">
        <v>91</v>
      </c>
      <c r="C32" s="13"/>
      <c r="D32" s="13"/>
      <c r="E32" s="13"/>
      <c r="F32" s="13"/>
      <c r="G32" s="13"/>
      <c r="H32" s="13"/>
      <c r="I32" s="13"/>
      <c r="J32" s="13"/>
      <c r="K32" s="14" t="n">
        <f aca="false">SUM(K33:K34)</f>
        <v>0</v>
      </c>
      <c r="L32" s="15" t="s">
        <v>35</v>
      </c>
    </row>
    <row r="33" customFormat="false" ht="15" hidden="false" customHeight="false" outlineLevel="0" collapsed="false">
      <c r="A33" s="16" t="s">
        <v>92</v>
      </c>
      <c r="B33" s="17" t="s">
        <v>93</v>
      </c>
      <c r="C33" s="18" t="s">
        <v>94</v>
      </c>
      <c r="D33" s="19" t="n">
        <v>3200</v>
      </c>
      <c r="E33" s="20" t="n">
        <v>0.41</v>
      </c>
      <c r="F33" s="20" t="n">
        <v>21.91</v>
      </c>
      <c r="G33" s="20" t="n">
        <v>0.5</v>
      </c>
      <c r="H33" s="21"/>
      <c r="I33" s="22" t="n">
        <f aca="false">ROUND('BDI principal'!D14,2)</f>
        <v>21.91</v>
      </c>
      <c r="J33" s="23" t="n">
        <f aca="false">ROUND((ROUND(H33,2)*I33/100)+ROUND(H33,2),2)</f>
        <v>0</v>
      </c>
      <c r="K33" s="23" t="n">
        <f aca="false">ROUND(D33*J33,2)</f>
        <v>0</v>
      </c>
      <c r="L33" s="15" t="s">
        <v>22</v>
      </c>
    </row>
    <row r="34" customFormat="false" ht="15" hidden="false" customHeight="false" outlineLevel="0" collapsed="false">
      <c r="A34" s="16" t="s">
        <v>95</v>
      </c>
      <c r="B34" s="17" t="s">
        <v>96</v>
      </c>
      <c r="C34" s="18" t="s">
        <v>97</v>
      </c>
      <c r="D34" s="19" t="n">
        <v>3.84</v>
      </c>
      <c r="E34" s="20" t="n">
        <v>3140.12</v>
      </c>
      <c r="F34" s="20" t="n">
        <v>15</v>
      </c>
      <c r="G34" s="20" t="n">
        <v>3611.14</v>
      </c>
      <c r="H34" s="21"/>
      <c r="I34" s="22" t="n">
        <f aca="false">'BDI equipamentos'!D14</f>
        <v>15</v>
      </c>
      <c r="J34" s="23" t="n">
        <f aca="false">ROUND((ROUND(H34,2)*I34/100)+ROUND(H34,2),2)</f>
        <v>0</v>
      </c>
      <c r="K34" s="23" t="n">
        <f aca="false">ROUND(D34*J34,2)</f>
        <v>0</v>
      </c>
      <c r="L34" s="15" t="s">
        <v>22</v>
      </c>
    </row>
    <row r="35" customFormat="false" ht="15" hidden="false" customHeight="false" outlineLevel="0" collapsed="false">
      <c r="A35" s="13" t="s">
        <v>98</v>
      </c>
      <c r="B35" s="13" t="s">
        <v>99</v>
      </c>
      <c r="C35" s="13"/>
      <c r="D35" s="13"/>
      <c r="E35" s="13"/>
      <c r="F35" s="13"/>
      <c r="G35" s="13"/>
      <c r="H35" s="13"/>
      <c r="I35" s="13"/>
      <c r="J35" s="13"/>
      <c r="K35" s="14" t="n">
        <f aca="false">SUM(K36:K37)</f>
        <v>0</v>
      </c>
      <c r="L35" s="15" t="s">
        <v>35</v>
      </c>
    </row>
    <row r="36" customFormat="false" ht="15" hidden="false" customHeight="false" outlineLevel="0" collapsed="false">
      <c r="A36" s="16" t="s">
        <v>100</v>
      </c>
      <c r="B36" s="17" t="s">
        <v>99</v>
      </c>
      <c r="C36" s="18" t="s">
        <v>94</v>
      </c>
      <c r="D36" s="19" t="n">
        <v>7856</v>
      </c>
      <c r="E36" s="20" t="n">
        <v>0.28</v>
      </c>
      <c r="F36" s="20" t="n">
        <v>21.91</v>
      </c>
      <c r="G36" s="20" t="n">
        <v>0.34</v>
      </c>
      <c r="H36" s="21"/>
      <c r="I36" s="22" t="n">
        <f aca="false">ROUND('BDI principal'!D14,2)</f>
        <v>21.91</v>
      </c>
      <c r="J36" s="23" t="n">
        <f aca="false">ROUND((ROUND(H36,2)*I36/100)+ROUND(H36,2),2)</f>
        <v>0</v>
      </c>
      <c r="K36" s="23" t="n">
        <f aca="false">ROUND(D36*J36,2)</f>
        <v>0</v>
      </c>
      <c r="L36" s="15" t="s">
        <v>22</v>
      </c>
    </row>
    <row r="37" customFormat="false" ht="15" hidden="false" customHeight="false" outlineLevel="0" collapsed="false">
      <c r="A37" s="16" t="s">
        <v>101</v>
      </c>
      <c r="B37" s="17" t="s">
        <v>102</v>
      </c>
      <c r="C37" s="18" t="s">
        <v>97</v>
      </c>
      <c r="D37" s="19" t="n">
        <v>3.54</v>
      </c>
      <c r="E37" s="20" t="n">
        <v>2768.25</v>
      </c>
      <c r="F37" s="20" t="n">
        <v>15</v>
      </c>
      <c r="G37" s="20" t="n">
        <v>3183.49</v>
      </c>
      <c r="H37" s="21"/>
      <c r="I37" s="22" t="n">
        <f aca="false">'BDI equipamentos'!D14</f>
        <v>15</v>
      </c>
      <c r="J37" s="23" t="n">
        <f aca="false">ROUND((ROUND(H37,2)*I37/100)+ROUND(H37,2),2)</f>
        <v>0</v>
      </c>
      <c r="K37" s="23" t="n">
        <f aca="false">ROUND(D37*J37,2)</f>
        <v>0</v>
      </c>
      <c r="L37" s="15" t="s">
        <v>22</v>
      </c>
    </row>
    <row r="38" customFormat="false" ht="15" hidden="false" customHeight="false" outlineLevel="0" collapsed="false">
      <c r="A38" s="13" t="s">
        <v>103</v>
      </c>
      <c r="B38" s="13" t="s">
        <v>104</v>
      </c>
      <c r="C38" s="13"/>
      <c r="D38" s="13"/>
      <c r="E38" s="13"/>
      <c r="F38" s="13"/>
      <c r="G38" s="13"/>
      <c r="H38" s="13"/>
      <c r="I38" s="13"/>
      <c r="J38" s="13"/>
      <c r="K38" s="14" t="n">
        <f aca="false">SUM(K39:K42)</f>
        <v>0</v>
      </c>
      <c r="L38" s="15" t="s">
        <v>35</v>
      </c>
    </row>
    <row r="39" customFormat="false" ht="15" hidden="false" customHeight="false" outlineLevel="0" collapsed="false">
      <c r="A39" s="16" t="s">
        <v>105</v>
      </c>
      <c r="B39" s="17" t="s">
        <v>106</v>
      </c>
      <c r="C39" s="18" t="s">
        <v>59</v>
      </c>
      <c r="D39" s="19" t="n">
        <v>231</v>
      </c>
      <c r="E39" s="20" t="n">
        <v>1513.08</v>
      </c>
      <c r="F39" s="20" t="n">
        <v>21.91</v>
      </c>
      <c r="G39" s="20" t="n">
        <v>1844.6</v>
      </c>
      <c r="H39" s="21"/>
      <c r="I39" s="22" t="n">
        <f aca="false">ROUND('BDI principal'!D14,2)</f>
        <v>21.91</v>
      </c>
      <c r="J39" s="23" t="n">
        <f aca="false">ROUND((ROUND(H39,2)*I39/100)+ROUND(H39,2),2)</f>
        <v>0</v>
      </c>
      <c r="K39" s="23" t="n">
        <f aca="false">ROUND(D39*J39,2)</f>
        <v>0</v>
      </c>
      <c r="L39" s="15" t="s">
        <v>22</v>
      </c>
    </row>
    <row r="40" customFormat="false" ht="15" hidden="false" customHeight="false" outlineLevel="0" collapsed="false">
      <c r="A40" s="16" t="s">
        <v>107</v>
      </c>
      <c r="B40" s="17" t="s">
        <v>108</v>
      </c>
      <c r="C40" s="18" t="s">
        <v>59</v>
      </c>
      <c r="D40" s="19" t="n">
        <v>220</v>
      </c>
      <c r="E40" s="20" t="n">
        <v>1309.9</v>
      </c>
      <c r="F40" s="20" t="n">
        <v>21.91</v>
      </c>
      <c r="G40" s="20" t="n">
        <v>1596.9</v>
      </c>
      <c r="H40" s="21"/>
      <c r="I40" s="22" t="n">
        <f aca="false">ROUND('BDI principal'!D14,2)</f>
        <v>21.91</v>
      </c>
      <c r="J40" s="23" t="n">
        <f aca="false">ROUND((ROUND(H40,2)*I40/100)+ROUND(H40,2),2)</f>
        <v>0</v>
      </c>
      <c r="K40" s="23" t="n">
        <f aca="false">ROUND(D40*J40,2)</f>
        <v>0</v>
      </c>
      <c r="L40" s="15" t="s">
        <v>22</v>
      </c>
    </row>
    <row r="41" customFormat="false" ht="15" hidden="false" customHeight="false" outlineLevel="0" collapsed="false">
      <c r="A41" s="16" t="s">
        <v>109</v>
      </c>
      <c r="B41" s="17" t="s">
        <v>110</v>
      </c>
      <c r="C41" s="18" t="s">
        <v>59</v>
      </c>
      <c r="D41" s="19" t="n">
        <v>451</v>
      </c>
      <c r="E41" s="20" t="n">
        <v>9.31</v>
      </c>
      <c r="F41" s="20" t="n">
        <v>21.91</v>
      </c>
      <c r="G41" s="20" t="n">
        <v>11.35</v>
      </c>
      <c r="H41" s="21"/>
      <c r="I41" s="22" t="n">
        <f aca="false">ROUND('BDI principal'!D14,2)</f>
        <v>21.91</v>
      </c>
      <c r="J41" s="23" t="n">
        <f aca="false">ROUND((ROUND(H41,2)*I41/100)+ROUND(H41,2),2)</f>
        <v>0</v>
      </c>
      <c r="K41" s="23" t="n">
        <f aca="false">ROUND(D41*J41,2)</f>
        <v>0</v>
      </c>
      <c r="L41" s="15" t="s">
        <v>22</v>
      </c>
    </row>
    <row r="42" customFormat="false" ht="15" hidden="false" customHeight="false" outlineLevel="0" collapsed="false">
      <c r="A42" s="16" t="s">
        <v>111</v>
      </c>
      <c r="B42" s="17" t="s">
        <v>88</v>
      </c>
      <c r="C42" s="18" t="s">
        <v>89</v>
      </c>
      <c r="D42" s="19" t="n">
        <v>902</v>
      </c>
      <c r="E42" s="20" t="n">
        <v>1.92</v>
      </c>
      <c r="F42" s="20" t="n">
        <v>21.91</v>
      </c>
      <c r="G42" s="20" t="n">
        <v>2.34</v>
      </c>
      <c r="H42" s="21"/>
      <c r="I42" s="22" t="n">
        <f aca="false">ROUND('BDI principal'!D14,2)</f>
        <v>21.91</v>
      </c>
      <c r="J42" s="23" t="n">
        <f aca="false">ROUND((ROUND(H42,2)*I42/100)+ROUND(H42,2),2)</f>
        <v>0</v>
      </c>
      <c r="K42" s="23" t="n">
        <f aca="false">ROUND(D42*J42,2)</f>
        <v>0</v>
      </c>
      <c r="L42" s="15" t="s">
        <v>22</v>
      </c>
    </row>
    <row r="43" customFormat="false" ht="15" hidden="false" customHeight="false" outlineLevel="0" collapsed="false">
      <c r="A43" s="13" t="s">
        <v>112</v>
      </c>
      <c r="B43" s="13" t="s">
        <v>113</v>
      </c>
      <c r="C43" s="13"/>
      <c r="D43" s="13"/>
      <c r="E43" s="13"/>
      <c r="F43" s="13"/>
      <c r="G43" s="13"/>
      <c r="H43" s="13"/>
      <c r="I43" s="13"/>
      <c r="J43" s="13"/>
      <c r="K43" s="14" t="n">
        <f aca="false">SUM(K44:K47)</f>
        <v>0</v>
      </c>
      <c r="L43" s="15" t="s">
        <v>35</v>
      </c>
    </row>
    <row r="44" customFormat="false" ht="15" hidden="false" customHeight="false" outlineLevel="0" collapsed="false">
      <c r="A44" s="16" t="s">
        <v>114</v>
      </c>
      <c r="B44" s="17" t="s">
        <v>115</v>
      </c>
      <c r="C44" s="18" t="s">
        <v>68</v>
      </c>
      <c r="D44" s="19" t="n">
        <v>168</v>
      </c>
      <c r="E44" s="20" t="n">
        <v>12.35</v>
      </c>
      <c r="F44" s="20" t="n">
        <v>21.91</v>
      </c>
      <c r="G44" s="20" t="n">
        <v>15.06</v>
      </c>
      <c r="H44" s="21"/>
      <c r="I44" s="22" t="n">
        <f aca="false">ROUND('BDI principal'!D14,2)</f>
        <v>21.91</v>
      </c>
      <c r="J44" s="23" t="n">
        <f aca="false">ROUND((ROUND(H44,2)*I44/100)+ROUND(H44,2),2)</f>
        <v>0</v>
      </c>
      <c r="K44" s="23" t="n">
        <f aca="false">ROUND(D44*J44,2)</f>
        <v>0</v>
      </c>
      <c r="L44" s="15" t="s">
        <v>22</v>
      </c>
    </row>
    <row r="45" customFormat="false" ht="15" hidden="false" customHeight="false" outlineLevel="0" collapsed="false">
      <c r="A45" s="16" t="s">
        <v>116</v>
      </c>
      <c r="B45" s="17" t="s">
        <v>117</v>
      </c>
      <c r="C45" s="18" t="s">
        <v>68</v>
      </c>
      <c r="D45" s="19" t="n">
        <v>292</v>
      </c>
      <c r="E45" s="20" t="n">
        <v>7.73</v>
      </c>
      <c r="F45" s="20" t="n">
        <v>21.91</v>
      </c>
      <c r="G45" s="20" t="n">
        <v>9.42</v>
      </c>
      <c r="H45" s="21"/>
      <c r="I45" s="22" t="n">
        <f aca="false">ROUND('BDI principal'!D14,2)</f>
        <v>21.91</v>
      </c>
      <c r="J45" s="23" t="n">
        <f aca="false">ROUND((ROUND(H45,2)*I45/100)+ROUND(H45,2),2)</f>
        <v>0</v>
      </c>
      <c r="K45" s="23" t="n">
        <f aca="false">ROUND(D45*J45,2)</f>
        <v>0</v>
      </c>
      <c r="L45" s="15" t="s">
        <v>22</v>
      </c>
    </row>
    <row r="46" customFormat="false" ht="15" hidden="false" customHeight="false" outlineLevel="0" collapsed="false">
      <c r="A46" s="16" t="s">
        <v>118</v>
      </c>
      <c r="B46" s="17" t="s">
        <v>119</v>
      </c>
      <c r="C46" s="18" t="s">
        <v>68</v>
      </c>
      <c r="D46" s="19" t="n">
        <v>79</v>
      </c>
      <c r="E46" s="20" t="n">
        <v>55.14</v>
      </c>
      <c r="F46" s="20" t="n">
        <v>21.91</v>
      </c>
      <c r="G46" s="20" t="n">
        <v>67.22</v>
      </c>
      <c r="H46" s="21"/>
      <c r="I46" s="22" t="n">
        <f aca="false">ROUND('BDI principal'!D14,2)</f>
        <v>21.91</v>
      </c>
      <c r="J46" s="23" t="n">
        <f aca="false">ROUND((ROUND(H46,2)*I46/100)+ROUND(H46,2),2)</f>
        <v>0</v>
      </c>
      <c r="K46" s="23" t="n">
        <f aca="false">ROUND(D46*J46,2)</f>
        <v>0</v>
      </c>
      <c r="L46" s="15" t="s">
        <v>22</v>
      </c>
    </row>
    <row r="47" customFormat="false" ht="15" hidden="false" customHeight="false" outlineLevel="0" collapsed="false">
      <c r="A47" s="16" t="s">
        <v>120</v>
      </c>
      <c r="B47" s="17" t="s">
        <v>88</v>
      </c>
      <c r="C47" s="18" t="s">
        <v>89</v>
      </c>
      <c r="D47" s="19" t="n">
        <v>4312</v>
      </c>
      <c r="E47" s="20" t="n">
        <v>1.92</v>
      </c>
      <c r="F47" s="20" t="n">
        <v>21.91</v>
      </c>
      <c r="G47" s="20" t="n">
        <v>2.34</v>
      </c>
      <c r="H47" s="21"/>
      <c r="I47" s="22" t="n">
        <f aca="false">ROUND('BDI principal'!D14,2)</f>
        <v>21.91</v>
      </c>
      <c r="J47" s="23" t="n">
        <f aca="false">ROUND((ROUND(H47,2)*I47/100)+ROUND(H47,2),2)</f>
        <v>0</v>
      </c>
      <c r="K47" s="23" t="n">
        <f aca="false">ROUND(D47*J47,2)</f>
        <v>0</v>
      </c>
      <c r="L47" s="15" t="s">
        <v>22</v>
      </c>
    </row>
    <row r="48" customFormat="false" ht="15" hidden="false" customHeight="false" outlineLevel="0" collapsed="false">
      <c r="A48" s="13" t="s">
        <v>121</v>
      </c>
      <c r="B48" s="13" t="s">
        <v>122</v>
      </c>
      <c r="C48" s="13"/>
      <c r="D48" s="13"/>
      <c r="E48" s="13"/>
      <c r="F48" s="13"/>
      <c r="G48" s="13"/>
      <c r="H48" s="13"/>
      <c r="I48" s="13"/>
      <c r="J48" s="13"/>
      <c r="K48" s="14" t="n">
        <f aca="false">SUM(K49:K60)</f>
        <v>0</v>
      </c>
      <c r="L48" s="15" t="s">
        <v>35</v>
      </c>
    </row>
    <row r="49" customFormat="false" ht="15" hidden="false" customHeight="false" outlineLevel="0" collapsed="false">
      <c r="A49" s="16" t="s">
        <v>123</v>
      </c>
      <c r="B49" s="17" t="s">
        <v>124</v>
      </c>
      <c r="C49" s="18" t="s">
        <v>125</v>
      </c>
      <c r="D49" s="19" t="n">
        <v>11</v>
      </c>
      <c r="E49" s="20" t="n">
        <v>242.67</v>
      </c>
      <c r="F49" s="20" t="n">
        <v>21.91</v>
      </c>
      <c r="G49" s="20" t="n">
        <v>295.84</v>
      </c>
      <c r="H49" s="21"/>
      <c r="I49" s="22" t="n">
        <f aca="false">ROUND('BDI principal'!D14,2)</f>
        <v>21.91</v>
      </c>
      <c r="J49" s="23" t="n">
        <f aca="false">ROUND((ROUND(H49,2)*I49/100)+ROUND(H49,2),2)</f>
        <v>0</v>
      </c>
      <c r="K49" s="23" t="n">
        <f aca="false">ROUND(D49*J49,2)</f>
        <v>0</v>
      </c>
      <c r="L49" s="15" t="s">
        <v>22</v>
      </c>
    </row>
    <row r="50" customFormat="false" ht="15" hidden="false" customHeight="false" outlineLevel="0" collapsed="false">
      <c r="A50" s="16" t="s">
        <v>126</v>
      </c>
      <c r="B50" s="17" t="s">
        <v>127</v>
      </c>
      <c r="C50" s="18" t="s">
        <v>68</v>
      </c>
      <c r="D50" s="19" t="n">
        <v>13</v>
      </c>
      <c r="E50" s="20" t="n">
        <v>7.09</v>
      </c>
      <c r="F50" s="20" t="n">
        <v>21.91</v>
      </c>
      <c r="G50" s="20" t="n">
        <v>8.64</v>
      </c>
      <c r="H50" s="21"/>
      <c r="I50" s="22" t="n">
        <f aca="false">ROUND('BDI principal'!D14,2)</f>
        <v>21.91</v>
      </c>
      <c r="J50" s="23" t="n">
        <f aca="false">ROUND((ROUND(H50,2)*I50/100)+ROUND(H50,2),2)</f>
        <v>0</v>
      </c>
      <c r="K50" s="23" t="n">
        <f aca="false">ROUND(D50*J50,2)</f>
        <v>0</v>
      </c>
      <c r="L50" s="15" t="s">
        <v>22</v>
      </c>
    </row>
    <row r="51" customFormat="false" ht="15" hidden="false" customHeight="false" outlineLevel="0" collapsed="false">
      <c r="A51" s="16" t="s">
        <v>128</v>
      </c>
      <c r="B51" s="17" t="s">
        <v>129</v>
      </c>
      <c r="C51" s="18" t="s">
        <v>68</v>
      </c>
      <c r="D51" s="19" t="n">
        <v>7</v>
      </c>
      <c r="E51" s="20" t="n">
        <v>16.27</v>
      </c>
      <c r="F51" s="20" t="n">
        <v>21.91</v>
      </c>
      <c r="G51" s="20" t="n">
        <v>19.83</v>
      </c>
      <c r="H51" s="21"/>
      <c r="I51" s="22" t="n">
        <f aca="false">ROUND('BDI principal'!D14,2)</f>
        <v>21.91</v>
      </c>
      <c r="J51" s="23" t="n">
        <f aca="false">ROUND((ROUND(H51,2)*I51/100)+ROUND(H51,2),2)</f>
        <v>0</v>
      </c>
      <c r="K51" s="23" t="n">
        <f aca="false">ROUND(D51*J51,2)</f>
        <v>0</v>
      </c>
      <c r="L51" s="15" t="s">
        <v>22</v>
      </c>
    </row>
    <row r="52" customFormat="false" ht="15" hidden="false" customHeight="false" outlineLevel="0" collapsed="false">
      <c r="A52" s="16" t="s">
        <v>130</v>
      </c>
      <c r="B52" s="17" t="s">
        <v>131</v>
      </c>
      <c r="C52" s="18" t="s">
        <v>56</v>
      </c>
      <c r="D52" s="19" t="n">
        <v>5</v>
      </c>
      <c r="E52" s="20" t="n">
        <v>2094.27</v>
      </c>
      <c r="F52" s="20" t="n">
        <v>21.91</v>
      </c>
      <c r="G52" s="20" t="n">
        <v>2553.12</v>
      </c>
      <c r="H52" s="21"/>
      <c r="I52" s="22" t="n">
        <f aca="false">ROUND('BDI principal'!D14,2)</f>
        <v>21.91</v>
      </c>
      <c r="J52" s="23" t="n">
        <f aca="false">ROUND((ROUND(H52,2)*I52/100)+ROUND(H52,2),2)</f>
        <v>0</v>
      </c>
      <c r="K52" s="23" t="n">
        <f aca="false">ROUND(D52*J52,2)</f>
        <v>0</v>
      </c>
      <c r="L52" s="15" t="s">
        <v>22</v>
      </c>
    </row>
    <row r="53" customFormat="false" ht="15" hidden="false" customHeight="false" outlineLevel="0" collapsed="false">
      <c r="A53" s="16" t="s">
        <v>132</v>
      </c>
      <c r="B53" s="17" t="s">
        <v>133</v>
      </c>
      <c r="C53" s="18" t="s">
        <v>56</v>
      </c>
      <c r="D53" s="19" t="n">
        <v>3</v>
      </c>
      <c r="E53" s="20" t="n">
        <v>3733.36</v>
      </c>
      <c r="F53" s="20" t="n">
        <v>21.91</v>
      </c>
      <c r="G53" s="20" t="n">
        <v>4551.34</v>
      </c>
      <c r="H53" s="21"/>
      <c r="I53" s="22" t="n">
        <f aca="false">ROUND('BDI principal'!D14,2)</f>
        <v>21.91</v>
      </c>
      <c r="J53" s="23" t="n">
        <f aca="false">ROUND((ROUND(H53,2)*I53/100)+ROUND(H53,2),2)</f>
        <v>0</v>
      </c>
      <c r="K53" s="23" t="n">
        <f aca="false">ROUND(D53*J53,2)</f>
        <v>0</v>
      </c>
      <c r="L53" s="15" t="s">
        <v>22</v>
      </c>
    </row>
    <row r="54" customFormat="false" ht="15" hidden="false" customHeight="false" outlineLevel="0" collapsed="false">
      <c r="A54" s="16" t="s">
        <v>134</v>
      </c>
      <c r="B54" s="17" t="s">
        <v>135</v>
      </c>
      <c r="C54" s="18" t="s">
        <v>125</v>
      </c>
      <c r="D54" s="19" t="n">
        <v>178</v>
      </c>
      <c r="E54" s="20" t="n">
        <v>63.27</v>
      </c>
      <c r="F54" s="20" t="n">
        <v>21.91</v>
      </c>
      <c r="G54" s="20" t="n">
        <v>77.13</v>
      </c>
      <c r="H54" s="21"/>
      <c r="I54" s="22" t="n">
        <f aca="false">ROUND('BDI principal'!D14,2)</f>
        <v>21.91</v>
      </c>
      <c r="J54" s="23" t="n">
        <f aca="false">ROUND((ROUND(H54,2)*I54/100)+ROUND(H54,2),2)</f>
        <v>0</v>
      </c>
      <c r="K54" s="23" t="n">
        <f aca="false">ROUND(D54*J54,2)</f>
        <v>0</v>
      </c>
      <c r="L54" s="15" t="s">
        <v>22</v>
      </c>
    </row>
    <row r="55" customFormat="false" ht="15" hidden="false" customHeight="false" outlineLevel="0" collapsed="false">
      <c r="A55" s="16" t="s">
        <v>136</v>
      </c>
      <c r="B55" s="17" t="s">
        <v>137</v>
      </c>
      <c r="C55" s="18" t="s">
        <v>125</v>
      </c>
      <c r="D55" s="19" t="n">
        <v>240</v>
      </c>
      <c r="E55" s="20" t="n">
        <v>86.22</v>
      </c>
      <c r="F55" s="20" t="n">
        <v>21.91</v>
      </c>
      <c r="G55" s="20" t="n">
        <v>105.11</v>
      </c>
      <c r="H55" s="21"/>
      <c r="I55" s="22" t="n">
        <f aca="false">ROUND('BDI principal'!D14,2)</f>
        <v>21.91</v>
      </c>
      <c r="J55" s="23" t="n">
        <f aca="false">ROUND((ROUND(H55,2)*I55/100)+ROUND(H55,2),2)</f>
        <v>0</v>
      </c>
      <c r="K55" s="23" t="n">
        <f aca="false">ROUND(D55*J55,2)</f>
        <v>0</v>
      </c>
      <c r="L55" s="15" t="s">
        <v>22</v>
      </c>
    </row>
    <row r="56" customFormat="false" ht="15" hidden="false" customHeight="false" outlineLevel="0" collapsed="false">
      <c r="A56" s="16" t="s">
        <v>138</v>
      </c>
      <c r="B56" s="17" t="s">
        <v>139</v>
      </c>
      <c r="C56" s="18" t="s">
        <v>125</v>
      </c>
      <c r="D56" s="19" t="n">
        <v>908</v>
      </c>
      <c r="E56" s="20" t="n">
        <v>61.76</v>
      </c>
      <c r="F56" s="20" t="n">
        <v>21.91</v>
      </c>
      <c r="G56" s="20" t="n">
        <v>75.29</v>
      </c>
      <c r="H56" s="21"/>
      <c r="I56" s="22" t="n">
        <f aca="false">ROUND('BDI principal'!D14,2)</f>
        <v>21.91</v>
      </c>
      <c r="J56" s="23" t="n">
        <f aca="false">ROUND((ROUND(H56,2)*I56/100)+ROUND(H56,2),2)</f>
        <v>0</v>
      </c>
      <c r="K56" s="23" t="n">
        <f aca="false">ROUND(D56*J56,2)</f>
        <v>0</v>
      </c>
      <c r="L56" s="15" t="s">
        <v>22</v>
      </c>
    </row>
    <row r="57" customFormat="false" ht="15" hidden="false" customHeight="false" outlineLevel="0" collapsed="false">
      <c r="A57" s="16" t="s">
        <v>140</v>
      </c>
      <c r="B57" s="17" t="s">
        <v>141</v>
      </c>
      <c r="C57" s="18" t="s">
        <v>56</v>
      </c>
      <c r="D57" s="19" t="n">
        <v>3</v>
      </c>
      <c r="E57" s="20" t="n">
        <v>2379.27</v>
      </c>
      <c r="F57" s="20" t="n">
        <v>21.91</v>
      </c>
      <c r="G57" s="20" t="n">
        <v>2900.57</v>
      </c>
      <c r="H57" s="21"/>
      <c r="I57" s="22" t="n">
        <f aca="false">ROUND('BDI principal'!D14,2)</f>
        <v>21.91</v>
      </c>
      <c r="J57" s="23" t="n">
        <f aca="false">ROUND((ROUND(H57,2)*I57/100)+ROUND(H57,2),2)</f>
        <v>0</v>
      </c>
      <c r="K57" s="23" t="n">
        <f aca="false">ROUND(D57*J57,2)</f>
        <v>0</v>
      </c>
      <c r="L57" s="15" t="s">
        <v>22</v>
      </c>
    </row>
    <row r="58" customFormat="false" ht="15" hidden="false" customHeight="false" outlineLevel="0" collapsed="false">
      <c r="A58" s="16" t="s">
        <v>142</v>
      </c>
      <c r="B58" s="17" t="s">
        <v>143</v>
      </c>
      <c r="C58" s="18" t="s">
        <v>56</v>
      </c>
      <c r="D58" s="19" t="n">
        <v>3</v>
      </c>
      <c r="E58" s="20" t="n">
        <v>1696.67</v>
      </c>
      <c r="F58" s="20" t="n">
        <v>21.91</v>
      </c>
      <c r="G58" s="20" t="n">
        <v>2068.41</v>
      </c>
      <c r="H58" s="21"/>
      <c r="I58" s="22" t="n">
        <f aca="false">ROUND('BDI principal'!D14,2)</f>
        <v>21.91</v>
      </c>
      <c r="J58" s="23" t="n">
        <f aca="false">ROUND((ROUND(H58,2)*I58/100)+ROUND(H58,2),2)</f>
        <v>0</v>
      </c>
      <c r="K58" s="23" t="n">
        <f aca="false">ROUND(D58*J58,2)</f>
        <v>0</v>
      </c>
      <c r="L58" s="15" t="s">
        <v>22</v>
      </c>
    </row>
    <row r="59" customFormat="false" ht="15" hidden="false" customHeight="false" outlineLevel="0" collapsed="false">
      <c r="A59" s="16" t="s">
        <v>144</v>
      </c>
      <c r="B59" s="17" t="s">
        <v>145</v>
      </c>
      <c r="C59" s="18" t="s">
        <v>56</v>
      </c>
      <c r="D59" s="19" t="n">
        <v>2</v>
      </c>
      <c r="E59" s="20" t="n">
        <v>1176.93</v>
      </c>
      <c r="F59" s="20" t="n">
        <v>21.91</v>
      </c>
      <c r="G59" s="20" t="n">
        <v>1434.8</v>
      </c>
      <c r="H59" s="21"/>
      <c r="I59" s="22" t="n">
        <f aca="false">ROUND('BDI principal'!D14,2)</f>
        <v>21.91</v>
      </c>
      <c r="J59" s="23" t="n">
        <f aca="false">ROUND((ROUND(H59,2)*I59/100)+ROUND(H59,2),2)</f>
        <v>0</v>
      </c>
      <c r="K59" s="23" t="n">
        <f aca="false">ROUND(D59*J59,2)</f>
        <v>0</v>
      </c>
      <c r="L59" s="15" t="s">
        <v>22</v>
      </c>
    </row>
    <row r="60" customFormat="false" ht="15" hidden="false" customHeight="false" outlineLevel="0" collapsed="false">
      <c r="A60" s="16" t="s">
        <v>146</v>
      </c>
      <c r="B60" s="17" t="s">
        <v>147</v>
      </c>
      <c r="C60" s="18" t="s">
        <v>56</v>
      </c>
      <c r="D60" s="19" t="n">
        <v>8</v>
      </c>
      <c r="E60" s="20" t="n">
        <v>140.95</v>
      </c>
      <c r="F60" s="20" t="n">
        <v>21.91</v>
      </c>
      <c r="G60" s="20" t="n">
        <v>171.83</v>
      </c>
      <c r="H60" s="21"/>
      <c r="I60" s="22" t="n">
        <f aca="false">ROUND('BDI principal'!D14,2)</f>
        <v>21.91</v>
      </c>
      <c r="J60" s="23" t="n">
        <f aca="false">ROUND((ROUND(H60,2)*I60/100)+ROUND(H60,2),2)</f>
        <v>0</v>
      </c>
      <c r="K60" s="23" t="n">
        <f aca="false">ROUND(D60*J60,2)</f>
        <v>0</v>
      </c>
      <c r="L60" s="15" t="s">
        <v>22</v>
      </c>
    </row>
    <row r="61" customFormat="false" ht="15" hidden="false" customHeight="false" outlineLevel="0" collapsed="false">
      <c r="A61" s="13" t="s">
        <v>148</v>
      </c>
      <c r="B61" s="13" t="s">
        <v>149</v>
      </c>
      <c r="C61" s="13"/>
      <c r="D61" s="13"/>
      <c r="E61" s="13"/>
      <c r="F61" s="13"/>
      <c r="G61" s="13"/>
      <c r="H61" s="13"/>
      <c r="I61" s="13"/>
      <c r="J61" s="13"/>
      <c r="K61" s="14" t="n">
        <f aca="false">SUM(K62:K78)</f>
        <v>0</v>
      </c>
      <c r="L61" s="15" t="s">
        <v>35</v>
      </c>
    </row>
    <row r="62" customFormat="false" ht="15" hidden="false" customHeight="false" outlineLevel="0" collapsed="false">
      <c r="A62" s="16" t="s">
        <v>150</v>
      </c>
      <c r="B62" s="17" t="s">
        <v>151</v>
      </c>
      <c r="C62" s="18" t="s">
        <v>94</v>
      </c>
      <c r="D62" s="19" t="n">
        <v>225</v>
      </c>
      <c r="E62" s="20" t="n">
        <v>42.09</v>
      </c>
      <c r="F62" s="20" t="n">
        <v>21.91</v>
      </c>
      <c r="G62" s="20" t="n">
        <v>51.31</v>
      </c>
      <c r="H62" s="21"/>
      <c r="I62" s="22" t="n">
        <f aca="false">ROUND('BDI principal'!D14,2)</f>
        <v>21.91</v>
      </c>
      <c r="J62" s="23" t="n">
        <f aca="false">ROUND((ROUND(H62,2)*I62/100)+ROUND(H62,2),2)</f>
        <v>0</v>
      </c>
      <c r="K62" s="23" t="n">
        <f aca="false">ROUND(D62*J62,2)</f>
        <v>0</v>
      </c>
      <c r="L62" s="15" t="s">
        <v>22</v>
      </c>
    </row>
    <row r="63" customFormat="false" ht="15" hidden="false" customHeight="false" outlineLevel="0" collapsed="false">
      <c r="A63" s="16" t="s">
        <v>152</v>
      </c>
      <c r="B63" s="17" t="s">
        <v>153</v>
      </c>
      <c r="C63" s="18" t="s">
        <v>94</v>
      </c>
      <c r="D63" s="19" t="n">
        <v>1543</v>
      </c>
      <c r="E63" s="20" t="n">
        <v>55.11</v>
      </c>
      <c r="F63" s="20" t="n">
        <v>21.91</v>
      </c>
      <c r="G63" s="20" t="n">
        <v>67.18</v>
      </c>
      <c r="H63" s="21"/>
      <c r="I63" s="22" t="n">
        <f aca="false">ROUND('BDI principal'!D14,2)</f>
        <v>21.91</v>
      </c>
      <c r="J63" s="23" t="n">
        <f aca="false">ROUND((ROUND(H63,2)*I63/100)+ROUND(H63,2),2)</f>
        <v>0</v>
      </c>
      <c r="K63" s="23" t="n">
        <f aca="false">ROUND(D63*J63,2)</f>
        <v>0</v>
      </c>
      <c r="L63" s="15" t="s">
        <v>22</v>
      </c>
    </row>
    <row r="64" customFormat="false" ht="15" hidden="false" customHeight="false" outlineLevel="0" collapsed="false">
      <c r="A64" s="16" t="s">
        <v>154</v>
      </c>
      <c r="B64" s="17" t="s">
        <v>155</v>
      </c>
      <c r="C64" s="18" t="s">
        <v>56</v>
      </c>
      <c r="D64" s="19" t="n">
        <v>510</v>
      </c>
      <c r="E64" s="20" t="n">
        <v>26.84</v>
      </c>
      <c r="F64" s="20" t="n">
        <v>21.91</v>
      </c>
      <c r="G64" s="20" t="n">
        <v>32.72</v>
      </c>
      <c r="H64" s="21"/>
      <c r="I64" s="22" t="n">
        <f aca="false">ROUND('BDI principal'!D14,2)</f>
        <v>21.91</v>
      </c>
      <c r="J64" s="23" t="n">
        <f aca="false">ROUND((ROUND(H64,2)*I64/100)+ROUND(H64,2),2)</f>
        <v>0</v>
      </c>
      <c r="K64" s="23" t="n">
        <f aca="false">ROUND(D64*J64,2)</f>
        <v>0</v>
      </c>
      <c r="L64" s="15" t="s">
        <v>22</v>
      </c>
    </row>
    <row r="65" customFormat="false" ht="15" hidden="false" customHeight="false" outlineLevel="0" collapsed="false">
      <c r="A65" s="16" t="s">
        <v>156</v>
      </c>
      <c r="B65" s="17" t="s">
        <v>157</v>
      </c>
      <c r="C65" s="18" t="s">
        <v>94</v>
      </c>
      <c r="D65" s="19" t="n">
        <v>13</v>
      </c>
      <c r="E65" s="20" t="n">
        <v>596.94</v>
      </c>
      <c r="F65" s="20" t="n">
        <v>21.91</v>
      </c>
      <c r="G65" s="20" t="n">
        <v>727.73</v>
      </c>
      <c r="H65" s="21"/>
      <c r="I65" s="22" t="n">
        <f aca="false">ROUND('BDI principal'!D14,2)</f>
        <v>21.91</v>
      </c>
      <c r="J65" s="23" t="n">
        <f aca="false">ROUND((ROUND(H65,2)*I65/100)+ROUND(H65,2),2)</f>
        <v>0</v>
      </c>
      <c r="K65" s="23" t="n">
        <f aca="false">ROUND(D65*J65,2)</f>
        <v>0</v>
      </c>
      <c r="L65" s="15" t="s">
        <v>22</v>
      </c>
    </row>
    <row r="66" customFormat="false" ht="15" hidden="false" customHeight="false" outlineLevel="0" collapsed="false">
      <c r="A66" s="16" t="s">
        <v>158</v>
      </c>
      <c r="B66" s="17" t="s">
        <v>159</v>
      </c>
      <c r="C66" s="18" t="s">
        <v>56</v>
      </c>
      <c r="D66" s="19" t="n">
        <v>9</v>
      </c>
      <c r="E66" s="20" t="n">
        <v>491.38</v>
      </c>
      <c r="F66" s="20" t="n">
        <v>21.91</v>
      </c>
      <c r="G66" s="20" t="n">
        <v>599.04</v>
      </c>
      <c r="H66" s="21"/>
      <c r="I66" s="22" t="n">
        <f aca="false">ROUND('BDI principal'!D14,2)</f>
        <v>21.91</v>
      </c>
      <c r="J66" s="23" t="n">
        <f aca="false">ROUND((ROUND(H66,2)*I66/100)+ROUND(H66,2),2)</f>
        <v>0</v>
      </c>
      <c r="K66" s="23" t="n">
        <f aca="false">ROUND(D66*J66,2)</f>
        <v>0</v>
      </c>
      <c r="L66" s="15" t="s">
        <v>22</v>
      </c>
    </row>
    <row r="67" customFormat="false" ht="15" hidden="false" customHeight="false" outlineLevel="0" collapsed="false">
      <c r="A67" s="16" t="s">
        <v>160</v>
      </c>
      <c r="B67" s="17" t="s">
        <v>161</v>
      </c>
      <c r="C67" s="18" t="s">
        <v>94</v>
      </c>
      <c r="D67" s="19" t="n">
        <v>9</v>
      </c>
      <c r="E67" s="20" t="n">
        <v>20.52</v>
      </c>
      <c r="F67" s="20" t="n">
        <v>21.91</v>
      </c>
      <c r="G67" s="20" t="n">
        <v>25.02</v>
      </c>
      <c r="H67" s="21"/>
      <c r="I67" s="22" t="n">
        <f aca="false">ROUND('BDI principal'!D14,2)</f>
        <v>21.91</v>
      </c>
      <c r="J67" s="23" t="n">
        <f aca="false">ROUND((ROUND(H67,2)*I67/100)+ROUND(H67,2),2)</f>
        <v>0</v>
      </c>
      <c r="K67" s="23" t="n">
        <f aca="false">ROUND(D67*J67,2)</f>
        <v>0</v>
      </c>
      <c r="L67" s="15" t="s">
        <v>22</v>
      </c>
    </row>
    <row r="68" customFormat="false" ht="15" hidden="false" customHeight="false" outlineLevel="0" collapsed="false">
      <c r="A68" s="16" t="s">
        <v>162</v>
      </c>
      <c r="B68" s="17" t="s">
        <v>163</v>
      </c>
      <c r="C68" s="18" t="s">
        <v>164</v>
      </c>
      <c r="D68" s="19" t="n">
        <v>2</v>
      </c>
      <c r="E68" s="20" t="n">
        <v>9725</v>
      </c>
      <c r="F68" s="20" t="n">
        <v>15</v>
      </c>
      <c r="G68" s="20" t="n">
        <v>11183.75</v>
      </c>
      <c r="H68" s="21"/>
      <c r="I68" s="22" t="n">
        <f aca="false">'BDI equipamentos'!D14</f>
        <v>15</v>
      </c>
      <c r="J68" s="23" t="n">
        <f aca="false">ROUND((ROUND(H68,2)*I68/100)+ROUND(H68,2),2)</f>
        <v>0</v>
      </c>
      <c r="K68" s="23" t="n">
        <f aca="false">ROUND(D68*J68,2)</f>
        <v>0</v>
      </c>
      <c r="L68" s="15" t="s">
        <v>22</v>
      </c>
    </row>
    <row r="69" customFormat="false" ht="15" hidden="false" customHeight="false" outlineLevel="0" collapsed="false">
      <c r="A69" s="16" t="s">
        <v>165</v>
      </c>
      <c r="B69" s="17" t="s">
        <v>166</v>
      </c>
      <c r="C69" s="18" t="s">
        <v>56</v>
      </c>
      <c r="D69" s="19" t="n">
        <v>1</v>
      </c>
      <c r="E69" s="20" t="n">
        <v>205.46</v>
      </c>
      <c r="F69" s="20" t="n">
        <v>21.91</v>
      </c>
      <c r="G69" s="20" t="n">
        <v>250.48</v>
      </c>
      <c r="H69" s="21"/>
      <c r="I69" s="22" t="n">
        <f aca="false">ROUND('BDI principal'!D14,2)</f>
        <v>21.91</v>
      </c>
      <c r="J69" s="23" t="n">
        <f aca="false">ROUND((ROUND(H69,2)*I69/100)+ROUND(H69,2),2)</f>
        <v>0</v>
      </c>
      <c r="K69" s="23" t="n">
        <f aca="false">ROUND(D69*J69,2)</f>
        <v>0</v>
      </c>
      <c r="L69" s="15" t="s">
        <v>22</v>
      </c>
    </row>
    <row r="70" customFormat="false" ht="15" hidden="false" customHeight="false" outlineLevel="0" collapsed="false">
      <c r="A70" s="16" t="s">
        <v>167</v>
      </c>
      <c r="B70" s="17" t="s">
        <v>168</v>
      </c>
      <c r="C70" s="18" t="s">
        <v>94</v>
      </c>
      <c r="D70" s="19" t="n">
        <v>13</v>
      </c>
      <c r="E70" s="20" t="n">
        <v>33.9</v>
      </c>
      <c r="F70" s="20" t="n">
        <v>21.91</v>
      </c>
      <c r="G70" s="20" t="n">
        <v>41.33</v>
      </c>
      <c r="H70" s="21"/>
      <c r="I70" s="22" t="n">
        <f aca="false">ROUND('BDI principal'!D14,2)</f>
        <v>21.91</v>
      </c>
      <c r="J70" s="23" t="n">
        <f aca="false">ROUND((ROUND(H70,2)*I70/100)+ROUND(H70,2),2)</f>
        <v>0</v>
      </c>
      <c r="K70" s="23" t="n">
        <f aca="false">ROUND(D70*J70,2)</f>
        <v>0</v>
      </c>
      <c r="L70" s="15" t="s">
        <v>22</v>
      </c>
    </row>
    <row r="71" customFormat="false" ht="15" hidden="false" customHeight="false" outlineLevel="0" collapsed="false">
      <c r="A71" s="16" t="s">
        <v>169</v>
      </c>
      <c r="B71" s="17" t="s">
        <v>170</v>
      </c>
      <c r="C71" s="18" t="s">
        <v>43</v>
      </c>
      <c r="D71" s="19" t="n">
        <v>1</v>
      </c>
      <c r="E71" s="20" t="n">
        <v>3237.15</v>
      </c>
      <c r="F71" s="20" t="n">
        <v>21.91</v>
      </c>
      <c r="G71" s="20" t="n">
        <v>3946.41</v>
      </c>
      <c r="H71" s="21"/>
      <c r="I71" s="22" t="n">
        <f aca="false">ROUND('BDI principal'!D14,2)</f>
        <v>21.91</v>
      </c>
      <c r="J71" s="23" t="n">
        <f aca="false">ROUND((ROUND(H71,2)*I71/100)+ROUND(H71,2),2)</f>
        <v>0</v>
      </c>
      <c r="K71" s="23" t="n">
        <f aca="false">ROUND(D71*J71,2)</f>
        <v>0</v>
      </c>
      <c r="L71" s="15" t="s">
        <v>22</v>
      </c>
    </row>
    <row r="72" customFormat="false" ht="15" hidden="false" customHeight="false" outlineLevel="0" collapsed="false">
      <c r="A72" s="16" t="s">
        <v>171</v>
      </c>
      <c r="B72" s="17" t="s">
        <v>172</v>
      </c>
      <c r="C72" s="18" t="s">
        <v>56</v>
      </c>
      <c r="D72" s="19" t="n">
        <v>1</v>
      </c>
      <c r="E72" s="20" t="n">
        <v>425.4</v>
      </c>
      <c r="F72" s="20" t="n">
        <v>21.91</v>
      </c>
      <c r="G72" s="20" t="n">
        <v>518.61</v>
      </c>
      <c r="H72" s="21"/>
      <c r="I72" s="22" t="n">
        <f aca="false">ROUND('BDI principal'!D14,2)</f>
        <v>21.91</v>
      </c>
      <c r="J72" s="23" t="n">
        <f aca="false">ROUND((ROUND(H72,2)*I72/100)+ROUND(H72,2),2)</f>
        <v>0</v>
      </c>
      <c r="K72" s="23" t="n">
        <f aca="false">ROUND(D72*J72,2)</f>
        <v>0</v>
      </c>
      <c r="L72" s="15" t="s">
        <v>22</v>
      </c>
    </row>
    <row r="73" customFormat="false" ht="15" hidden="false" customHeight="false" outlineLevel="0" collapsed="false">
      <c r="A73" s="16" t="s">
        <v>173</v>
      </c>
      <c r="B73" s="17" t="s">
        <v>174</v>
      </c>
      <c r="C73" s="18" t="s">
        <v>43</v>
      </c>
      <c r="D73" s="19" t="n">
        <v>1</v>
      </c>
      <c r="E73" s="20" t="n">
        <v>16355.24</v>
      </c>
      <c r="F73" s="20" t="n">
        <v>21.91</v>
      </c>
      <c r="G73" s="20" t="n">
        <v>19938.67</v>
      </c>
      <c r="H73" s="21"/>
      <c r="I73" s="22" t="n">
        <f aca="false">ROUND('BDI principal'!D14,2)</f>
        <v>21.91</v>
      </c>
      <c r="J73" s="23" t="n">
        <f aca="false">ROUND((ROUND(H73,2)*I73/100)+ROUND(H73,2),2)</f>
        <v>0</v>
      </c>
      <c r="K73" s="23" t="n">
        <f aca="false">ROUND(D73*J73,2)</f>
        <v>0</v>
      </c>
      <c r="L73" s="15" t="s">
        <v>22</v>
      </c>
    </row>
    <row r="74" customFormat="false" ht="15" hidden="false" customHeight="false" outlineLevel="0" collapsed="false">
      <c r="A74" s="16" t="s">
        <v>175</v>
      </c>
      <c r="B74" s="17" t="s">
        <v>176</v>
      </c>
      <c r="C74" s="18" t="s">
        <v>56</v>
      </c>
      <c r="D74" s="19" t="n">
        <v>1</v>
      </c>
      <c r="E74" s="20" t="n">
        <v>6814.74</v>
      </c>
      <c r="F74" s="20" t="n">
        <v>21.91</v>
      </c>
      <c r="G74" s="20" t="n">
        <v>8307.85</v>
      </c>
      <c r="H74" s="21"/>
      <c r="I74" s="22" t="n">
        <f aca="false">ROUND('BDI principal'!D14,2)</f>
        <v>21.91</v>
      </c>
      <c r="J74" s="23" t="n">
        <f aca="false">ROUND((ROUND(H74,2)*I74/100)+ROUND(H74,2),2)</f>
        <v>0</v>
      </c>
      <c r="K74" s="23" t="n">
        <f aca="false">ROUND(D74*J74,2)</f>
        <v>0</v>
      </c>
      <c r="L74" s="15" t="s">
        <v>22</v>
      </c>
    </row>
    <row r="75" customFormat="false" ht="15" hidden="false" customHeight="false" outlineLevel="0" collapsed="false">
      <c r="A75" s="16" t="s">
        <v>177</v>
      </c>
      <c r="B75" s="17" t="s">
        <v>178</v>
      </c>
      <c r="C75" s="18" t="s">
        <v>56</v>
      </c>
      <c r="D75" s="19" t="n">
        <v>1</v>
      </c>
      <c r="E75" s="20" t="n">
        <v>564.25</v>
      </c>
      <c r="F75" s="20" t="n">
        <v>21.91</v>
      </c>
      <c r="G75" s="20" t="n">
        <v>687.88</v>
      </c>
      <c r="H75" s="21"/>
      <c r="I75" s="22" t="n">
        <f aca="false">ROUND('BDI principal'!D14,2)</f>
        <v>21.91</v>
      </c>
      <c r="J75" s="23" t="n">
        <f aca="false">ROUND((ROUND(H75,2)*I75/100)+ROUND(H75,2),2)</f>
        <v>0</v>
      </c>
      <c r="K75" s="23" t="n">
        <f aca="false">ROUND(D75*J75,2)</f>
        <v>0</v>
      </c>
      <c r="L75" s="15" t="s">
        <v>22</v>
      </c>
    </row>
    <row r="76" customFormat="false" ht="15" hidden="false" customHeight="false" outlineLevel="0" collapsed="false">
      <c r="A76" s="16" t="s">
        <v>179</v>
      </c>
      <c r="B76" s="17" t="s">
        <v>180</v>
      </c>
      <c r="C76" s="18" t="s">
        <v>125</v>
      </c>
      <c r="D76" s="19" t="n">
        <v>485</v>
      </c>
      <c r="E76" s="20" t="n">
        <v>514.33</v>
      </c>
      <c r="F76" s="20" t="n">
        <v>21.91</v>
      </c>
      <c r="G76" s="20" t="n">
        <v>627.02</v>
      </c>
      <c r="H76" s="21"/>
      <c r="I76" s="22" t="n">
        <f aca="false">ROUND('BDI principal'!D14,2)</f>
        <v>21.91</v>
      </c>
      <c r="J76" s="23" t="n">
        <f aca="false">ROUND((ROUND(H76,2)*I76/100)+ROUND(H76,2),2)</f>
        <v>0</v>
      </c>
      <c r="K76" s="23" t="n">
        <f aca="false">ROUND(D76*J76,2)</f>
        <v>0</v>
      </c>
      <c r="L76" s="15" t="s">
        <v>22</v>
      </c>
    </row>
    <row r="77" customFormat="false" ht="15" hidden="false" customHeight="false" outlineLevel="0" collapsed="false">
      <c r="A77" s="16" t="s">
        <v>181</v>
      </c>
      <c r="B77" s="17" t="s">
        <v>182</v>
      </c>
      <c r="C77" s="18" t="s">
        <v>125</v>
      </c>
      <c r="D77" s="19" t="n">
        <v>185</v>
      </c>
      <c r="E77" s="20" t="n">
        <v>68.43</v>
      </c>
      <c r="F77" s="20" t="n">
        <v>21.91</v>
      </c>
      <c r="G77" s="20" t="n">
        <v>83.42</v>
      </c>
      <c r="H77" s="21"/>
      <c r="I77" s="22" t="n">
        <f aca="false">ROUND('BDI principal'!D14,2)</f>
        <v>21.91</v>
      </c>
      <c r="J77" s="23" t="n">
        <f aca="false">ROUND((ROUND(H77,2)*I77/100)+ROUND(H77,2),2)</f>
        <v>0</v>
      </c>
      <c r="K77" s="23" t="n">
        <f aca="false">ROUND(D77*J77,2)</f>
        <v>0</v>
      </c>
      <c r="L77" s="15" t="s">
        <v>22</v>
      </c>
    </row>
    <row r="78" customFormat="false" ht="15" hidden="false" customHeight="false" outlineLevel="0" collapsed="false">
      <c r="A78" s="16" t="s">
        <v>183</v>
      </c>
      <c r="B78" s="17" t="s">
        <v>184</v>
      </c>
      <c r="C78" s="18" t="s">
        <v>125</v>
      </c>
      <c r="D78" s="19" t="n">
        <v>15</v>
      </c>
      <c r="E78" s="20" t="n">
        <v>23.13</v>
      </c>
      <c r="F78" s="20" t="n">
        <v>21.91</v>
      </c>
      <c r="G78" s="20" t="n">
        <v>28.2</v>
      </c>
      <c r="H78" s="21"/>
      <c r="I78" s="22" t="n">
        <f aca="false">ROUND('BDI principal'!D14,2)</f>
        <v>21.91</v>
      </c>
      <c r="J78" s="23" t="n">
        <f aca="false">ROUND((ROUND(H78,2)*I78/100)+ROUND(H78,2),2)</f>
        <v>0</v>
      </c>
      <c r="K78" s="23" t="n">
        <f aca="false">ROUND(D78*J78,2)</f>
        <v>0</v>
      </c>
      <c r="L78" s="15" t="s">
        <v>22</v>
      </c>
    </row>
    <row r="79" customFormat="false" ht="15" hidden="false" customHeight="false" outlineLevel="0" collapsed="false">
      <c r="A79" s="13" t="s">
        <v>185</v>
      </c>
      <c r="B79" s="13" t="s">
        <v>186</v>
      </c>
      <c r="C79" s="13"/>
      <c r="D79" s="13"/>
      <c r="E79" s="13"/>
      <c r="F79" s="13"/>
      <c r="G79" s="13"/>
      <c r="H79" s="13"/>
      <c r="I79" s="13"/>
      <c r="J79" s="13"/>
      <c r="K79" s="24" t="n">
        <f aca="false">K80+K85+K91+K94+K97+K101</f>
        <v>0</v>
      </c>
      <c r="L79" s="15" t="s">
        <v>35</v>
      </c>
    </row>
    <row r="80" customFormat="false" ht="15" hidden="false" customHeight="false" outlineLevel="0" collapsed="false">
      <c r="A80" s="13" t="s">
        <v>187</v>
      </c>
      <c r="B80" s="13" t="s">
        <v>188</v>
      </c>
      <c r="C80" s="13"/>
      <c r="D80" s="13"/>
      <c r="E80" s="13"/>
      <c r="F80" s="13"/>
      <c r="G80" s="13"/>
      <c r="H80" s="13"/>
      <c r="I80" s="13"/>
      <c r="J80" s="13"/>
      <c r="K80" s="14" t="n">
        <f aca="false">SUM(K81:K84)</f>
        <v>0</v>
      </c>
      <c r="L80" s="15" t="s">
        <v>35</v>
      </c>
    </row>
    <row r="81" customFormat="false" ht="15" hidden="false" customHeight="false" outlineLevel="0" collapsed="false">
      <c r="A81" s="16" t="s">
        <v>189</v>
      </c>
      <c r="B81" s="17" t="s">
        <v>190</v>
      </c>
      <c r="C81" s="18" t="s">
        <v>59</v>
      </c>
      <c r="D81" s="19" t="n">
        <v>13</v>
      </c>
      <c r="E81" s="20" t="n">
        <v>713.83</v>
      </c>
      <c r="F81" s="20" t="n">
        <v>21.91</v>
      </c>
      <c r="G81" s="20" t="n">
        <v>870.23</v>
      </c>
      <c r="H81" s="21"/>
      <c r="I81" s="22" t="n">
        <f aca="false">ROUND('BDI principal'!D14,2)</f>
        <v>21.91</v>
      </c>
      <c r="J81" s="23" t="n">
        <f aca="false">ROUND((ROUND(H81,2)*I81/100)+ROUND(H81,2),2)</f>
        <v>0</v>
      </c>
      <c r="K81" s="23" t="n">
        <f aca="false">ROUND(D81*J81,2)</f>
        <v>0</v>
      </c>
      <c r="L81" s="15" t="s">
        <v>22</v>
      </c>
    </row>
    <row r="82" customFormat="false" ht="15" hidden="false" customHeight="false" outlineLevel="0" collapsed="false">
      <c r="A82" s="16" t="s">
        <v>191</v>
      </c>
      <c r="B82" s="17" t="s">
        <v>192</v>
      </c>
      <c r="C82" s="18" t="s">
        <v>68</v>
      </c>
      <c r="D82" s="19" t="n">
        <v>13</v>
      </c>
      <c r="E82" s="20" t="n">
        <v>144.12</v>
      </c>
      <c r="F82" s="20" t="n">
        <v>21.91</v>
      </c>
      <c r="G82" s="20" t="n">
        <v>175.7</v>
      </c>
      <c r="H82" s="21"/>
      <c r="I82" s="22" t="n">
        <f aca="false">ROUND('BDI principal'!D14,2)</f>
        <v>21.91</v>
      </c>
      <c r="J82" s="23" t="n">
        <f aca="false">ROUND((ROUND(H82,2)*I82/100)+ROUND(H82,2),2)</f>
        <v>0</v>
      </c>
      <c r="K82" s="23" t="n">
        <f aca="false">ROUND(D82*J82,2)</f>
        <v>0</v>
      </c>
      <c r="L82" s="15" t="s">
        <v>22</v>
      </c>
    </row>
    <row r="83" customFormat="false" ht="15" hidden="false" customHeight="false" outlineLevel="0" collapsed="false">
      <c r="A83" s="16" t="s">
        <v>193</v>
      </c>
      <c r="B83" s="17" t="s">
        <v>88</v>
      </c>
      <c r="C83" s="18" t="s">
        <v>89</v>
      </c>
      <c r="D83" s="19" t="n">
        <v>130</v>
      </c>
      <c r="E83" s="20" t="n">
        <v>1.92</v>
      </c>
      <c r="F83" s="20" t="n">
        <v>21.91</v>
      </c>
      <c r="G83" s="20" t="n">
        <v>2.34</v>
      </c>
      <c r="H83" s="21"/>
      <c r="I83" s="22" t="n">
        <f aca="false">ROUND('BDI principal'!D14,2)</f>
        <v>21.91</v>
      </c>
      <c r="J83" s="23" t="n">
        <f aca="false">ROUND((ROUND(H83,2)*I83/100)+ROUND(H83,2),2)</f>
        <v>0</v>
      </c>
      <c r="K83" s="23" t="n">
        <f aca="false">ROUND(D83*J83,2)</f>
        <v>0</v>
      </c>
      <c r="L83" s="15" t="s">
        <v>22</v>
      </c>
    </row>
    <row r="84" customFormat="false" ht="15" hidden="false" customHeight="false" outlineLevel="0" collapsed="false">
      <c r="A84" s="16" t="s">
        <v>194</v>
      </c>
      <c r="B84" s="17" t="s">
        <v>195</v>
      </c>
      <c r="C84" s="18" t="s">
        <v>125</v>
      </c>
      <c r="D84" s="19" t="n">
        <v>329</v>
      </c>
      <c r="E84" s="20" t="n">
        <v>55.32</v>
      </c>
      <c r="F84" s="20" t="n">
        <v>21.91</v>
      </c>
      <c r="G84" s="20" t="n">
        <v>67.44</v>
      </c>
      <c r="H84" s="21"/>
      <c r="I84" s="22" t="n">
        <f aca="false">ROUND('BDI principal'!D14,2)</f>
        <v>21.91</v>
      </c>
      <c r="J84" s="23" t="n">
        <f aca="false">ROUND((ROUND(H84,2)*I84/100)+ROUND(H84,2),2)</f>
        <v>0</v>
      </c>
      <c r="K84" s="23" t="n">
        <f aca="false">ROUND(D84*J84,2)</f>
        <v>0</v>
      </c>
      <c r="L84" s="15" t="s">
        <v>22</v>
      </c>
    </row>
    <row r="85" customFormat="false" ht="15" hidden="false" customHeight="false" outlineLevel="0" collapsed="false">
      <c r="A85" s="13" t="s">
        <v>196</v>
      </c>
      <c r="B85" s="13" t="s">
        <v>197</v>
      </c>
      <c r="C85" s="13"/>
      <c r="D85" s="13"/>
      <c r="E85" s="13"/>
      <c r="F85" s="13"/>
      <c r="G85" s="13"/>
      <c r="H85" s="13"/>
      <c r="I85" s="13"/>
      <c r="J85" s="13"/>
      <c r="K85" s="14" t="n">
        <f aca="false">SUM(K86:K90)</f>
        <v>0</v>
      </c>
      <c r="L85" s="15" t="s">
        <v>35</v>
      </c>
    </row>
    <row r="86" customFormat="false" ht="15" hidden="false" customHeight="false" outlineLevel="0" collapsed="false">
      <c r="A86" s="16" t="s">
        <v>198</v>
      </c>
      <c r="B86" s="17" t="s">
        <v>199</v>
      </c>
      <c r="C86" s="18" t="s">
        <v>68</v>
      </c>
      <c r="D86" s="19" t="n">
        <v>42</v>
      </c>
      <c r="E86" s="20" t="n">
        <v>574.61</v>
      </c>
      <c r="F86" s="20" t="n">
        <v>21.91</v>
      </c>
      <c r="G86" s="20" t="n">
        <v>700.51</v>
      </c>
      <c r="H86" s="21"/>
      <c r="I86" s="22" t="n">
        <f aca="false">ROUND('BDI principal'!D14,2)</f>
        <v>21.91</v>
      </c>
      <c r="J86" s="23" t="n">
        <f aca="false">ROUND((ROUND(H86,2)*I86/100)+ROUND(H86,2),2)</f>
        <v>0</v>
      </c>
      <c r="K86" s="23" t="n">
        <f aca="false">ROUND(D86*J86,2)</f>
        <v>0</v>
      </c>
      <c r="L86" s="15" t="s">
        <v>22</v>
      </c>
    </row>
    <row r="87" customFormat="false" ht="15" hidden="false" customHeight="false" outlineLevel="0" collapsed="false">
      <c r="A87" s="16" t="s">
        <v>200</v>
      </c>
      <c r="B87" s="17" t="s">
        <v>201</v>
      </c>
      <c r="C87" s="18" t="s">
        <v>68</v>
      </c>
      <c r="D87" s="19" t="n">
        <v>54</v>
      </c>
      <c r="E87" s="20" t="n">
        <v>396.59</v>
      </c>
      <c r="F87" s="20" t="n">
        <v>21.91</v>
      </c>
      <c r="G87" s="20" t="n">
        <v>483.48</v>
      </c>
      <c r="H87" s="21"/>
      <c r="I87" s="22" t="n">
        <f aca="false">ROUND('BDI principal'!D14,2)</f>
        <v>21.91</v>
      </c>
      <c r="J87" s="23" t="n">
        <f aca="false">ROUND((ROUND(H87,2)*I87/100)+ROUND(H87,2),2)</f>
        <v>0</v>
      </c>
      <c r="K87" s="23" t="n">
        <f aca="false">ROUND(D87*J87,2)</f>
        <v>0</v>
      </c>
      <c r="L87" s="15" t="s">
        <v>22</v>
      </c>
    </row>
    <row r="88" customFormat="false" ht="15" hidden="false" customHeight="false" outlineLevel="0" collapsed="false">
      <c r="A88" s="16" t="s">
        <v>202</v>
      </c>
      <c r="B88" s="17" t="s">
        <v>88</v>
      </c>
      <c r="C88" s="18" t="s">
        <v>89</v>
      </c>
      <c r="D88" s="19" t="n">
        <v>576</v>
      </c>
      <c r="E88" s="20" t="n">
        <v>1.92</v>
      </c>
      <c r="F88" s="20" t="n">
        <v>21.91</v>
      </c>
      <c r="G88" s="20" t="n">
        <v>2.34</v>
      </c>
      <c r="H88" s="21"/>
      <c r="I88" s="22" t="n">
        <f aca="false">ROUND('BDI principal'!D14,2)</f>
        <v>21.91</v>
      </c>
      <c r="J88" s="23" t="n">
        <f aca="false">ROUND((ROUND(H88,2)*I88/100)+ROUND(H88,2),2)</f>
        <v>0</v>
      </c>
      <c r="K88" s="23" t="n">
        <f aca="false">ROUND(D88*J88,2)</f>
        <v>0</v>
      </c>
      <c r="L88" s="15" t="s">
        <v>22</v>
      </c>
    </row>
    <row r="89" customFormat="false" ht="15" hidden="false" customHeight="false" outlineLevel="0" collapsed="false">
      <c r="A89" s="16" t="s">
        <v>203</v>
      </c>
      <c r="B89" s="17" t="s">
        <v>204</v>
      </c>
      <c r="C89" s="18" t="s">
        <v>56</v>
      </c>
      <c r="D89" s="19" t="n">
        <v>96</v>
      </c>
      <c r="E89" s="20" t="n">
        <v>20</v>
      </c>
      <c r="F89" s="20" t="n">
        <v>15</v>
      </c>
      <c r="G89" s="20" t="n">
        <v>23</v>
      </c>
      <c r="H89" s="21"/>
      <c r="I89" s="22" t="n">
        <f aca="false">'BDI equipamentos'!D14</f>
        <v>15</v>
      </c>
      <c r="J89" s="23" t="n">
        <f aca="false">ROUND((ROUND(H89,2)*I89/100)+ROUND(H89,2),2)</f>
        <v>0</v>
      </c>
      <c r="K89" s="23" t="n">
        <f aca="false">ROUND(D89*J89,2)</f>
        <v>0</v>
      </c>
      <c r="L89" s="15" t="s">
        <v>22</v>
      </c>
    </row>
    <row r="90" customFormat="false" ht="15" hidden="false" customHeight="false" outlineLevel="0" collapsed="false">
      <c r="A90" s="16" t="s">
        <v>205</v>
      </c>
      <c r="B90" s="17" t="s">
        <v>206</v>
      </c>
      <c r="C90" s="18" t="s">
        <v>43</v>
      </c>
      <c r="D90" s="19" t="n">
        <v>3</v>
      </c>
      <c r="E90" s="20" t="n">
        <v>9364.28</v>
      </c>
      <c r="F90" s="20" t="n">
        <v>21.91</v>
      </c>
      <c r="G90" s="20" t="n">
        <v>11415.99</v>
      </c>
      <c r="H90" s="21"/>
      <c r="I90" s="22" t="n">
        <f aca="false">ROUND('BDI principal'!D14,2)</f>
        <v>21.91</v>
      </c>
      <c r="J90" s="23" t="n">
        <f aca="false">ROUND((ROUND(H90,2)*I90/100)+ROUND(H90,2),2)</f>
        <v>0</v>
      </c>
      <c r="K90" s="23" t="n">
        <f aca="false">ROUND(D90*J90,2)</f>
        <v>0</v>
      </c>
      <c r="L90" s="15" t="s">
        <v>22</v>
      </c>
    </row>
    <row r="91" customFormat="false" ht="15" hidden="false" customHeight="false" outlineLevel="0" collapsed="false">
      <c r="A91" s="13" t="s">
        <v>207</v>
      </c>
      <c r="B91" s="13" t="s">
        <v>208</v>
      </c>
      <c r="C91" s="13"/>
      <c r="D91" s="13"/>
      <c r="E91" s="13"/>
      <c r="F91" s="13"/>
      <c r="G91" s="13"/>
      <c r="H91" s="13"/>
      <c r="I91" s="13"/>
      <c r="J91" s="13"/>
      <c r="K91" s="14" t="n">
        <f aca="false">SUM(K92:K93)</f>
        <v>0</v>
      </c>
      <c r="L91" s="15" t="s">
        <v>35</v>
      </c>
    </row>
    <row r="92" customFormat="false" ht="15" hidden="false" customHeight="false" outlineLevel="0" collapsed="false">
      <c r="A92" s="16" t="s">
        <v>209</v>
      </c>
      <c r="B92" s="17" t="s">
        <v>190</v>
      </c>
      <c r="C92" s="18" t="s">
        <v>59</v>
      </c>
      <c r="D92" s="19" t="n">
        <v>1</v>
      </c>
      <c r="E92" s="20" t="n">
        <v>713.83</v>
      </c>
      <c r="F92" s="20" t="n">
        <v>21.91</v>
      </c>
      <c r="G92" s="20" t="n">
        <v>870.23</v>
      </c>
      <c r="H92" s="21"/>
      <c r="I92" s="22" t="n">
        <f aca="false">ROUND('BDI principal'!D14,2)</f>
        <v>21.91</v>
      </c>
      <c r="J92" s="23" t="n">
        <f aca="false">ROUND((ROUND(H92,2)*I92/100)+ROUND(H92,2),2)</f>
        <v>0</v>
      </c>
      <c r="K92" s="23" t="n">
        <f aca="false">ROUND(D92*J92,2)</f>
        <v>0</v>
      </c>
      <c r="L92" s="15" t="s">
        <v>22</v>
      </c>
    </row>
    <row r="93" customFormat="false" ht="15" hidden="false" customHeight="false" outlineLevel="0" collapsed="false">
      <c r="A93" s="16" t="s">
        <v>210</v>
      </c>
      <c r="B93" s="17" t="s">
        <v>211</v>
      </c>
      <c r="C93" s="18" t="s">
        <v>38</v>
      </c>
      <c r="D93" s="19" t="n">
        <v>26</v>
      </c>
      <c r="E93" s="20" t="n">
        <v>320.94</v>
      </c>
      <c r="F93" s="20" t="n">
        <v>21.91</v>
      </c>
      <c r="G93" s="20" t="n">
        <v>391.26</v>
      </c>
      <c r="H93" s="21"/>
      <c r="I93" s="22" t="n">
        <f aca="false">ROUND('BDI principal'!D14,2)</f>
        <v>21.91</v>
      </c>
      <c r="J93" s="23" t="n">
        <f aca="false">ROUND((ROUND(H93,2)*I93/100)+ROUND(H93,2),2)</f>
        <v>0</v>
      </c>
      <c r="K93" s="23" t="n">
        <f aca="false">ROUND(D93*J93,2)</f>
        <v>0</v>
      </c>
      <c r="L93" s="15" t="s">
        <v>22</v>
      </c>
    </row>
    <row r="94" customFormat="false" ht="15" hidden="false" customHeight="false" outlineLevel="0" collapsed="false">
      <c r="A94" s="13" t="s">
        <v>212</v>
      </c>
      <c r="B94" s="13" t="s">
        <v>213</v>
      </c>
      <c r="C94" s="13"/>
      <c r="D94" s="13"/>
      <c r="E94" s="13"/>
      <c r="F94" s="13"/>
      <c r="G94" s="13"/>
      <c r="H94" s="13"/>
      <c r="I94" s="13"/>
      <c r="J94" s="13"/>
      <c r="K94" s="14" t="n">
        <f aca="false">SUM(K95:K96)</f>
        <v>0</v>
      </c>
      <c r="L94" s="15" t="s">
        <v>35</v>
      </c>
    </row>
    <row r="95" customFormat="false" ht="15" hidden="false" customHeight="false" outlineLevel="0" collapsed="false">
      <c r="A95" s="16" t="s">
        <v>214</v>
      </c>
      <c r="B95" s="17" t="s">
        <v>63</v>
      </c>
      <c r="C95" s="18" t="s">
        <v>59</v>
      </c>
      <c r="D95" s="19" t="n">
        <v>50</v>
      </c>
      <c r="E95" s="20" t="n">
        <v>10.08</v>
      </c>
      <c r="F95" s="20" t="n">
        <v>21.91</v>
      </c>
      <c r="G95" s="20" t="n">
        <v>12.29</v>
      </c>
      <c r="H95" s="21"/>
      <c r="I95" s="22" t="n">
        <f aca="false">ROUND('BDI principal'!D14,2)</f>
        <v>21.91</v>
      </c>
      <c r="J95" s="23" t="n">
        <f aca="false">ROUND((ROUND(H95,2)*I95/100)+ROUND(H95,2),2)</f>
        <v>0</v>
      </c>
      <c r="K95" s="23" t="n">
        <f aca="false">ROUND(D95*J95,2)</f>
        <v>0</v>
      </c>
      <c r="L95" s="15" t="s">
        <v>22</v>
      </c>
    </row>
    <row r="96" customFormat="false" ht="15" hidden="false" customHeight="false" outlineLevel="0" collapsed="false">
      <c r="A96" s="16" t="s">
        <v>215</v>
      </c>
      <c r="B96" s="17" t="s">
        <v>216</v>
      </c>
      <c r="C96" s="18" t="s">
        <v>68</v>
      </c>
      <c r="D96" s="19" t="n">
        <v>36</v>
      </c>
      <c r="E96" s="20" t="n">
        <v>4.95</v>
      </c>
      <c r="F96" s="20" t="n">
        <v>21.91</v>
      </c>
      <c r="G96" s="20" t="n">
        <v>6.03</v>
      </c>
      <c r="H96" s="21"/>
      <c r="I96" s="22" t="n">
        <f aca="false">ROUND('BDI principal'!D14,2)</f>
        <v>21.91</v>
      </c>
      <c r="J96" s="23" t="n">
        <f aca="false">ROUND((ROUND(H96,2)*I96/100)+ROUND(H96,2),2)</f>
        <v>0</v>
      </c>
      <c r="K96" s="23" t="n">
        <f aca="false">ROUND(D96*J96,2)</f>
        <v>0</v>
      </c>
      <c r="L96" s="15" t="s">
        <v>22</v>
      </c>
    </row>
    <row r="97" customFormat="false" ht="15" hidden="false" customHeight="false" outlineLevel="0" collapsed="false">
      <c r="A97" s="13" t="s">
        <v>217</v>
      </c>
      <c r="B97" s="13" t="s">
        <v>218</v>
      </c>
      <c r="C97" s="13"/>
      <c r="D97" s="13"/>
      <c r="E97" s="13"/>
      <c r="F97" s="13"/>
      <c r="G97" s="13"/>
      <c r="H97" s="13"/>
      <c r="I97" s="13"/>
      <c r="J97" s="13"/>
      <c r="K97" s="14" t="n">
        <f aca="false">SUM(K98:K100)</f>
        <v>0</v>
      </c>
      <c r="L97" s="15" t="s">
        <v>35</v>
      </c>
    </row>
    <row r="98" customFormat="false" ht="15" hidden="false" customHeight="false" outlineLevel="0" collapsed="false">
      <c r="A98" s="16" t="s">
        <v>219</v>
      </c>
      <c r="B98" s="17" t="s">
        <v>190</v>
      </c>
      <c r="C98" s="18" t="s">
        <v>59</v>
      </c>
      <c r="D98" s="19" t="n">
        <v>21</v>
      </c>
      <c r="E98" s="20" t="n">
        <v>713.83</v>
      </c>
      <c r="F98" s="20" t="n">
        <v>21.91</v>
      </c>
      <c r="G98" s="20" t="n">
        <v>870.23</v>
      </c>
      <c r="H98" s="21"/>
      <c r="I98" s="22" t="n">
        <f aca="false">ROUND('BDI principal'!D14,2)</f>
        <v>21.91</v>
      </c>
      <c r="J98" s="23" t="n">
        <f aca="false">ROUND((ROUND(H98,2)*I98/100)+ROUND(H98,2),2)</f>
        <v>0</v>
      </c>
      <c r="K98" s="23" t="n">
        <f aca="false">ROUND(D98*J98,2)</f>
        <v>0</v>
      </c>
      <c r="L98" s="15" t="s">
        <v>22</v>
      </c>
    </row>
    <row r="99" customFormat="false" ht="15" hidden="false" customHeight="false" outlineLevel="0" collapsed="false">
      <c r="A99" s="16" t="s">
        <v>220</v>
      </c>
      <c r="B99" s="17" t="s">
        <v>221</v>
      </c>
      <c r="C99" s="18" t="s">
        <v>222</v>
      </c>
      <c r="D99" s="19" t="n">
        <v>2425</v>
      </c>
      <c r="E99" s="20" t="n">
        <v>12.46</v>
      </c>
      <c r="F99" s="20" t="n">
        <v>21.91</v>
      </c>
      <c r="G99" s="20" t="n">
        <v>15.19</v>
      </c>
      <c r="H99" s="21"/>
      <c r="I99" s="22" t="n">
        <f aca="false">ROUND('BDI principal'!D14,2)</f>
        <v>21.91</v>
      </c>
      <c r="J99" s="23" t="n">
        <f aca="false">ROUND((ROUND(H99,2)*I99/100)+ROUND(H99,2),2)</f>
        <v>0</v>
      </c>
      <c r="K99" s="23" t="n">
        <f aca="false">ROUND(D99*J99,2)</f>
        <v>0</v>
      </c>
      <c r="L99" s="15" t="s">
        <v>22</v>
      </c>
    </row>
    <row r="100" customFormat="false" ht="15" hidden="false" customHeight="false" outlineLevel="0" collapsed="false">
      <c r="A100" s="16" t="s">
        <v>223</v>
      </c>
      <c r="B100" s="17" t="s">
        <v>224</v>
      </c>
      <c r="C100" s="18" t="s">
        <v>94</v>
      </c>
      <c r="D100" s="19" t="n">
        <v>160</v>
      </c>
      <c r="E100" s="20" t="n">
        <v>76.85</v>
      </c>
      <c r="F100" s="20" t="n">
        <v>21.91</v>
      </c>
      <c r="G100" s="20" t="n">
        <v>93.69</v>
      </c>
      <c r="H100" s="21"/>
      <c r="I100" s="22" t="n">
        <f aca="false">ROUND('BDI principal'!D14,2)</f>
        <v>21.91</v>
      </c>
      <c r="J100" s="23" t="n">
        <f aca="false">ROUND((ROUND(H100,2)*I100/100)+ROUND(H100,2),2)</f>
        <v>0</v>
      </c>
      <c r="K100" s="23" t="n">
        <f aca="false">ROUND(D100*J100,2)</f>
        <v>0</v>
      </c>
      <c r="L100" s="15" t="s">
        <v>22</v>
      </c>
    </row>
    <row r="101" customFormat="false" ht="15" hidden="false" customHeight="false" outlineLevel="0" collapsed="false">
      <c r="A101" s="13" t="s">
        <v>225</v>
      </c>
      <c r="B101" s="13" t="s">
        <v>226</v>
      </c>
      <c r="C101" s="13"/>
      <c r="D101" s="13"/>
      <c r="E101" s="13"/>
      <c r="F101" s="13"/>
      <c r="G101" s="13"/>
      <c r="H101" s="13"/>
      <c r="I101" s="13"/>
      <c r="J101" s="13"/>
      <c r="K101" s="14" t="n">
        <f aca="false">SUM(K102:K102)</f>
        <v>0</v>
      </c>
      <c r="L101" s="15" t="s">
        <v>35</v>
      </c>
    </row>
    <row r="102" customFormat="false" ht="15" hidden="false" customHeight="false" outlineLevel="0" collapsed="false">
      <c r="A102" s="16" t="s">
        <v>227</v>
      </c>
      <c r="B102" s="17" t="s">
        <v>228</v>
      </c>
      <c r="C102" s="18" t="s">
        <v>38</v>
      </c>
      <c r="D102" s="19" t="n">
        <v>4407</v>
      </c>
      <c r="E102" s="20" t="n">
        <v>16.48</v>
      </c>
      <c r="F102" s="20" t="n">
        <v>21.91</v>
      </c>
      <c r="G102" s="20" t="n">
        <v>20.09</v>
      </c>
      <c r="H102" s="21"/>
      <c r="I102" s="22" t="n">
        <f aca="false">ROUND('BDI principal'!D14,2)</f>
        <v>21.91</v>
      </c>
      <c r="J102" s="23" t="n">
        <f aca="false">ROUND((ROUND(H102,2)*I102/100)+ROUND(H102,2),2)</f>
        <v>0</v>
      </c>
      <c r="K102" s="23" t="n">
        <f aca="false">ROUND(D102*J102,2)</f>
        <v>0</v>
      </c>
      <c r="L102" s="15" t="s">
        <v>22</v>
      </c>
    </row>
    <row r="103" customFormat="false" ht="15" hidden="false" customHeight="false" outlineLevel="0" collapsed="false">
      <c r="A103" s="13" t="s">
        <v>229</v>
      </c>
      <c r="B103" s="13" t="s">
        <v>230</v>
      </c>
      <c r="C103" s="13"/>
      <c r="D103" s="13"/>
      <c r="E103" s="13"/>
      <c r="F103" s="13"/>
      <c r="G103" s="13"/>
      <c r="H103" s="13"/>
      <c r="I103" s="13"/>
      <c r="J103" s="13"/>
      <c r="K103" s="14" t="n">
        <f aca="false">SUM(K104:K104)</f>
        <v>0</v>
      </c>
      <c r="L103" s="15" t="s">
        <v>35</v>
      </c>
    </row>
    <row r="104" customFormat="false" ht="15" hidden="false" customHeight="false" outlineLevel="0" collapsed="false">
      <c r="A104" s="16" t="s">
        <v>231</v>
      </c>
      <c r="B104" s="17" t="s">
        <v>232</v>
      </c>
      <c r="C104" s="18" t="s">
        <v>43</v>
      </c>
      <c r="D104" s="19" t="n">
        <v>1</v>
      </c>
      <c r="E104" s="20" t="n">
        <v>185647.8</v>
      </c>
      <c r="F104" s="20" t="n">
        <v>21.91</v>
      </c>
      <c r="G104" s="20" t="n">
        <v>226323.23</v>
      </c>
      <c r="H104" s="21"/>
      <c r="I104" s="22" t="n">
        <f aca="false">ROUND('BDI principal'!D14,2)</f>
        <v>21.91</v>
      </c>
      <c r="J104" s="23" t="n">
        <f aca="false">ROUND((ROUND(H104,2)*I104/100)+ROUND(H104,2),2)</f>
        <v>0</v>
      </c>
      <c r="K104" s="23" t="n">
        <f aca="false">ROUND(D104*J104,2)</f>
        <v>0</v>
      </c>
      <c r="L104" s="15" t="s">
        <v>22</v>
      </c>
    </row>
    <row r="105" customFormat="false" ht="15" hidden="false" customHeight="false" outlineLevel="0" collapsed="false">
      <c r="A105" s="25" t="s">
        <v>233</v>
      </c>
      <c r="B105" s="25"/>
      <c r="C105" s="25"/>
      <c r="D105" s="25"/>
      <c r="E105" s="25"/>
      <c r="F105" s="25"/>
      <c r="G105" s="25"/>
      <c r="H105" s="25"/>
      <c r="I105" s="25"/>
      <c r="J105" s="26" t="n">
        <f aca="false">K8+K10+K14+K24+K26+K32+K35+K38+K43+K48+K61+K80+K85+K91+K94+K97+K101+K103</f>
        <v>0</v>
      </c>
      <c r="K105" s="26"/>
    </row>
    <row r="107" customFormat="false" ht="15" hidden="false" customHeight="false" outlineLevel="0" collapsed="false">
      <c r="A107" s="27" t="s">
        <v>234</v>
      </c>
      <c r="B107" s="27"/>
      <c r="C107" s="27"/>
      <c r="D107" s="27"/>
      <c r="E107" s="27"/>
      <c r="F107" s="27"/>
    </row>
    <row r="108" customFormat="false" ht="15" hidden="false" customHeight="false" outlineLevel="0" collapsed="false">
      <c r="A108" s="28" t="s">
        <v>235</v>
      </c>
      <c r="B108" s="28"/>
      <c r="C108" s="28"/>
      <c r="D108" s="28"/>
      <c r="E108" s="28"/>
      <c r="F108" s="28"/>
    </row>
    <row r="115" customFormat="false" ht="15" hidden="false" customHeight="false" outlineLevel="0" collapsed="false">
      <c r="E115" s="29" t="n">
        <f aca="false">DADOS!C11</f>
        <v>0</v>
      </c>
      <c r="F115" s="29"/>
      <c r="G115" s="29"/>
      <c r="H115" s="29"/>
      <c r="I115" s="29"/>
    </row>
    <row r="116" customFormat="false" ht="15" hidden="false" customHeight="false" outlineLevel="0" collapsed="false">
      <c r="E116" s="30" t="n">
        <f aca="false">DADOS!C12</f>
        <v>0</v>
      </c>
      <c r="F116" s="30"/>
      <c r="G116" s="30"/>
      <c r="H116" s="30"/>
      <c r="I116" s="30"/>
    </row>
  </sheetData>
  <sheetProtection sheet="true" password="bf59" objects="true" scenarios="true" selectLockedCells="true"/>
  <mergeCells count="30">
    <mergeCell ref="B4:F4"/>
    <mergeCell ref="H4:I4"/>
    <mergeCell ref="B5:C5"/>
    <mergeCell ref="E5:G5"/>
    <mergeCell ref="B8:H8"/>
    <mergeCell ref="B10:H10"/>
    <mergeCell ref="B14:H14"/>
    <mergeCell ref="B23:H23"/>
    <mergeCell ref="B24:H24"/>
    <mergeCell ref="B26:H26"/>
    <mergeCell ref="B32:H32"/>
    <mergeCell ref="B35:H35"/>
    <mergeCell ref="B38:H38"/>
    <mergeCell ref="B43:H43"/>
    <mergeCell ref="B48:H48"/>
    <mergeCell ref="B61:H61"/>
    <mergeCell ref="B79:H79"/>
    <mergeCell ref="B80:H80"/>
    <mergeCell ref="B85:H85"/>
    <mergeCell ref="B91:H91"/>
    <mergeCell ref="B94:H94"/>
    <mergeCell ref="B97:H97"/>
    <mergeCell ref="B101:H101"/>
    <mergeCell ref="B103:H103"/>
    <mergeCell ref="A105:I105"/>
    <mergeCell ref="J105:K105"/>
    <mergeCell ref="A107:F107"/>
    <mergeCell ref="A108:F108"/>
    <mergeCell ref="E115:I115"/>
    <mergeCell ref="E116:I116"/>
  </mergeCells>
  <printOptions headings="false" gridLines="false" gridLinesSet="true" horizontalCentered="false" verticalCentered="false"/>
  <pageMargins left="0.5" right="0.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O1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10"/>
    <col collapsed="false" customWidth="true" hidden="false" outlineLevel="0" max="2" min="2" style="0" width="50"/>
    <col collapsed="false" customWidth="true" hidden="false" outlineLevel="0" max="15" min="3" style="0" width="15"/>
  </cols>
  <sheetData>
    <row r="1" customFormat="false" ht="15" hidden="false" customHeight="false" outlineLevel="0" collapsed="false">
      <c r="A1" s="7" t="s">
        <v>0</v>
      </c>
    </row>
    <row r="2" customFormat="false" ht="15" hidden="false" customHeight="false" outlineLevel="0" collapsed="false">
      <c r="A2" s="7" t="s">
        <v>15</v>
      </c>
    </row>
    <row r="3" customFormat="false" ht="15" hidden="false" customHeight="false" outlineLevel="0" collapsed="false">
      <c r="A3" s="7" t="s">
        <v>16</v>
      </c>
      <c r="B3" s="8" t="str">
        <f aca="false">DADOS!C3</f>
        <v>07/11/2023</v>
      </c>
    </row>
    <row r="4" customFormat="false" ht="15" hidden="false" customHeight="false" outlineLevel="0" collapsed="false">
      <c r="A4" s="7" t="s">
        <v>17</v>
      </c>
      <c r="B4" s="9" t="n">
        <f aca="false">DADOS!C7</f>
        <v>0</v>
      </c>
      <c r="C4" s="9"/>
      <c r="D4" s="9"/>
      <c r="E4" s="9"/>
      <c r="F4" s="9"/>
      <c r="G4" s="7" t="s">
        <v>18</v>
      </c>
      <c r="H4" s="10" t="n">
        <f aca="false">DADOS!C9</f>
        <v>0</v>
      </c>
      <c r="I4" s="10"/>
    </row>
    <row r="5" customFormat="false" ht="15" hidden="false" customHeight="false" outlineLevel="0" collapsed="false">
      <c r="A5" s="7" t="s">
        <v>19</v>
      </c>
      <c r="B5" s="11" t="n">
        <f aca="false">DADOS!C8</f>
        <v>0</v>
      </c>
      <c r="C5" s="11"/>
      <c r="D5" s="7" t="s">
        <v>20</v>
      </c>
      <c r="E5" s="9" t="n">
        <f aca="false">DADOS!C13</f>
        <v>0</v>
      </c>
      <c r="F5" s="9"/>
      <c r="G5" s="9"/>
      <c r="H5" s="7" t="s">
        <v>21</v>
      </c>
      <c r="I5" s="7" t="n">
        <f aca="false">DADOS!C14</f>
        <v>0</v>
      </c>
    </row>
    <row r="7" customFormat="false" ht="15" hidden="false" customHeight="false" outlineLevel="0" collapsed="false">
      <c r="A7" s="13" t="s">
        <v>22</v>
      </c>
      <c r="B7" s="13" t="s">
        <v>35</v>
      </c>
      <c r="C7" s="13" t="s">
        <v>32</v>
      </c>
      <c r="D7" s="13" t="s">
        <v>236</v>
      </c>
      <c r="E7" s="13" t="s">
        <v>237</v>
      </c>
      <c r="F7" s="13" t="s">
        <v>238</v>
      </c>
      <c r="G7" s="13" t="s">
        <v>239</v>
      </c>
      <c r="H7" s="13" t="s">
        <v>240</v>
      </c>
      <c r="I7" s="13" t="s">
        <v>241</v>
      </c>
      <c r="J7" s="13" t="s">
        <v>242</v>
      </c>
      <c r="K7" s="13" t="s">
        <v>243</v>
      </c>
      <c r="L7" s="13" t="s">
        <v>244</v>
      </c>
      <c r="M7" s="13" t="s">
        <v>245</v>
      </c>
      <c r="N7" s="13" t="s">
        <v>246</v>
      </c>
      <c r="O7" s="13" t="s">
        <v>247</v>
      </c>
    </row>
    <row r="8" customFormat="false" ht="15" hidden="false" customHeight="false" outlineLevel="0" collapsed="false">
      <c r="A8" s="31" t="s">
        <v>33</v>
      </c>
      <c r="B8" s="32" t="s">
        <v>34</v>
      </c>
      <c r="C8" s="24" t="n">
        <f aca="false">Orçamento!K8</f>
        <v>0</v>
      </c>
      <c r="D8" s="33" t="n">
        <v>100</v>
      </c>
      <c r="E8" s="34" t="n">
        <f aca="false">C8*D8/100</f>
        <v>0</v>
      </c>
      <c r="F8" s="33" t="n">
        <v>0</v>
      </c>
      <c r="G8" s="34" t="n">
        <f aca="false">C8*F8/100</f>
        <v>0</v>
      </c>
      <c r="H8" s="33" t="n">
        <v>0</v>
      </c>
      <c r="I8" s="34" t="n">
        <f aca="false">C8*H8/100</f>
        <v>0</v>
      </c>
      <c r="J8" s="33" t="n">
        <v>0</v>
      </c>
      <c r="K8" s="34" t="n">
        <f aca="false">C8*J8/100</f>
        <v>0</v>
      </c>
      <c r="L8" s="33" t="n">
        <v>0</v>
      </c>
      <c r="M8" s="34" t="n">
        <f aca="false">C8*L8/100</f>
        <v>0</v>
      </c>
      <c r="N8" s="35" t="n">
        <f aca="false">D8+F8+H8+J8+L8</f>
        <v>100</v>
      </c>
      <c r="O8" s="35" t="n">
        <f aca="false">E8+G8+I8+K8+M8</f>
        <v>0</v>
      </c>
    </row>
    <row r="9" customFormat="false" ht="15" hidden="false" customHeight="false" outlineLevel="0" collapsed="false">
      <c r="A9" s="31" t="s">
        <v>39</v>
      </c>
      <c r="B9" s="32" t="s">
        <v>40</v>
      </c>
      <c r="C9" s="24" t="n">
        <f aca="false">Orçamento!K10</f>
        <v>0</v>
      </c>
      <c r="D9" s="33" t="n">
        <v>0</v>
      </c>
      <c r="E9" s="34" t="n">
        <f aca="false">C9*D9/100</f>
        <v>0</v>
      </c>
      <c r="F9" s="33" t="n">
        <v>25</v>
      </c>
      <c r="G9" s="34" t="n">
        <f aca="false">C9*F9/100</f>
        <v>0</v>
      </c>
      <c r="H9" s="33" t="n">
        <v>25</v>
      </c>
      <c r="I9" s="34" t="n">
        <f aca="false">C9*H9/100</f>
        <v>0</v>
      </c>
      <c r="J9" s="33" t="n">
        <v>25</v>
      </c>
      <c r="K9" s="34" t="n">
        <f aca="false">C9*J9/100</f>
        <v>0</v>
      </c>
      <c r="L9" s="33" t="n">
        <v>25</v>
      </c>
      <c r="M9" s="34" t="n">
        <f aca="false">C9*L9/100</f>
        <v>0</v>
      </c>
      <c r="N9" s="35" t="n">
        <f aca="false">D9+F9+H9+J9+L9</f>
        <v>100</v>
      </c>
      <c r="O9" s="35" t="n">
        <f aca="false">E9+G9+I9+K9+M9</f>
        <v>0</v>
      </c>
    </row>
    <row r="10" customFormat="false" ht="15" hidden="false" customHeight="false" outlineLevel="0" collapsed="false">
      <c r="A10" s="31" t="s">
        <v>50</v>
      </c>
      <c r="B10" s="32" t="s">
        <v>51</v>
      </c>
      <c r="C10" s="24" t="n">
        <f aca="false">Orçamento!K14</f>
        <v>0</v>
      </c>
      <c r="D10" s="33" t="n">
        <v>0</v>
      </c>
      <c r="E10" s="34" t="n">
        <f aca="false">C10*D10/100</f>
        <v>0</v>
      </c>
      <c r="F10" s="33" t="n">
        <v>30</v>
      </c>
      <c r="G10" s="34" t="n">
        <f aca="false">C10*F10/100</f>
        <v>0</v>
      </c>
      <c r="H10" s="33" t="n">
        <v>30</v>
      </c>
      <c r="I10" s="34" t="n">
        <f aca="false">C10*H10/100</f>
        <v>0</v>
      </c>
      <c r="J10" s="33" t="n">
        <v>30</v>
      </c>
      <c r="K10" s="34" t="n">
        <f aca="false">C10*J10/100</f>
        <v>0</v>
      </c>
      <c r="L10" s="33" t="n">
        <v>10</v>
      </c>
      <c r="M10" s="34" t="n">
        <f aca="false">C10*L10/100</f>
        <v>0</v>
      </c>
      <c r="N10" s="35" t="n">
        <f aca="false">D10+F10+H10+J10+L10</f>
        <v>100</v>
      </c>
      <c r="O10" s="35" t="n">
        <f aca="false">E10+G10+I10+K10+M10</f>
        <v>0</v>
      </c>
    </row>
    <row r="11" customFormat="false" ht="15" hidden="false" customHeight="false" outlineLevel="0" collapsed="false">
      <c r="A11" s="31" t="s">
        <v>71</v>
      </c>
      <c r="B11" s="32" t="s">
        <v>72</v>
      </c>
      <c r="C11" s="24" t="n">
        <f aca="false">Orçamento!K23</f>
        <v>0</v>
      </c>
      <c r="D11" s="33" t="n">
        <v>0</v>
      </c>
      <c r="E11" s="34" t="n">
        <f aca="false">C11*D11/100</f>
        <v>0</v>
      </c>
      <c r="F11" s="33" t="n">
        <v>0</v>
      </c>
      <c r="G11" s="34" t="n">
        <f aca="false">C11*F11/100</f>
        <v>0</v>
      </c>
      <c r="H11" s="33" t="n">
        <v>25</v>
      </c>
      <c r="I11" s="34" t="n">
        <f aca="false">C11*H11/100</f>
        <v>0</v>
      </c>
      <c r="J11" s="33" t="n">
        <v>35</v>
      </c>
      <c r="K11" s="34" t="n">
        <f aca="false">C11*J11/100</f>
        <v>0</v>
      </c>
      <c r="L11" s="33" t="n">
        <v>40</v>
      </c>
      <c r="M11" s="34" t="n">
        <f aca="false">C11*L11/100</f>
        <v>0</v>
      </c>
      <c r="N11" s="35" t="n">
        <f aca="false">D11+F11+H11+J11+L11</f>
        <v>100</v>
      </c>
      <c r="O11" s="35" t="n">
        <f aca="false">E11+G11+I11+K11+M11</f>
        <v>0</v>
      </c>
    </row>
    <row r="12" customFormat="false" ht="15" hidden="false" customHeight="false" outlineLevel="0" collapsed="false">
      <c r="A12" s="31" t="s">
        <v>121</v>
      </c>
      <c r="B12" s="32" t="s">
        <v>122</v>
      </c>
      <c r="C12" s="24" t="n">
        <f aca="false">Orçamento!K48</f>
        <v>0</v>
      </c>
      <c r="D12" s="33" t="n">
        <v>0</v>
      </c>
      <c r="E12" s="34" t="n">
        <f aca="false">C12*D12/100</f>
        <v>0</v>
      </c>
      <c r="F12" s="33" t="n">
        <v>20</v>
      </c>
      <c r="G12" s="34" t="n">
        <f aca="false">C12*F12/100</f>
        <v>0</v>
      </c>
      <c r="H12" s="33" t="n">
        <v>30</v>
      </c>
      <c r="I12" s="34" t="n">
        <f aca="false">C12*H12/100</f>
        <v>0</v>
      </c>
      <c r="J12" s="33" t="n">
        <v>30.5</v>
      </c>
      <c r="K12" s="34" t="n">
        <f aca="false">C12*J12/100</f>
        <v>0</v>
      </c>
      <c r="L12" s="33" t="n">
        <v>19.5</v>
      </c>
      <c r="M12" s="34" t="n">
        <f aca="false">C12*L12/100</f>
        <v>0</v>
      </c>
      <c r="N12" s="35" t="n">
        <f aca="false">D12+F12+H12+J12+L12</f>
        <v>100</v>
      </c>
      <c r="O12" s="35" t="n">
        <f aca="false">E12+G12+I12+K12+M12</f>
        <v>0</v>
      </c>
    </row>
    <row r="13" customFormat="false" ht="15" hidden="false" customHeight="false" outlineLevel="0" collapsed="false">
      <c r="A13" s="31" t="s">
        <v>148</v>
      </c>
      <c r="B13" s="32" t="s">
        <v>149</v>
      </c>
      <c r="C13" s="24" t="n">
        <f aca="false">Orçamento!K61</f>
        <v>0</v>
      </c>
      <c r="D13" s="33" t="n">
        <v>0</v>
      </c>
      <c r="E13" s="34" t="n">
        <f aca="false">C13*D13/100</f>
        <v>0</v>
      </c>
      <c r="F13" s="33" t="n">
        <v>5</v>
      </c>
      <c r="G13" s="34" t="n">
        <f aca="false">C13*F13/100</f>
        <v>0</v>
      </c>
      <c r="H13" s="33" t="n">
        <v>10</v>
      </c>
      <c r="I13" s="34" t="n">
        <f aca="false">C13*H13/100</f>
        <v>0</v>
      </c>
      <c r="J13" s="33" t="n">
        <v>45</v>
      </c>
      <c r="K13" s="34" t="n">
        <f aca="false">C13*J13/100</f>
        <v>0</v>
      </c>
      <c r="L13" s="33" t="n">
        <v>40</v>
      </c>
      <c r="M13" s="34" t="n">
        <f aca="false">C13*L13/100</f>
        <v>0</v>
      </c>
      <c r="N13" s="35" t="n">
        <f aca="false">D13+F13+H13+J13+L13</f>
        <v>100</v>
      </c>
      <c r="O13" s="35" t="n">
        <f aca="false">E13+G13+I13+K13+M13</f>
        <v>0</v>
      </c>
    </row>
    <row r="14" customFormat="false" ht="15" hidden="false" customHeight="false" outlineLevel="0" collapsed="false">
      <c r="A14" s="31" t="s">
        <v>185</v>
      </c>
      <c r="B14" s="32" t="s">
        <v>186</v>
      </c>
      <c r="C14" s="24" t="n">
        <f aca="false">Orçamento!K79</f>
        <v>0</v>
      </c>
      <c r="D14" s="33" t="n">
        <v>0</v>
      </c>
      <c r="E14" s="34" t="n">
        <f aca="false">C14*D14/100</f>
        <v>0</v>
      </c>
      <c r="F14" s="33" t="n">
        <v>0</v>
      </c>
      <c r="G14" s="34" t="n">
        <f aca="false">C14*F14/100</f>
        <v>0</v>
      </c>
      <c r="H14" s="33" t="n">
        <v>0</v>
      </c>
      <c r="I14" s="34" t="n">
        <f aca="false">C14*H14/100</f>
        <v>0</v>
      </c>
      <c r="J14" s="33" t="n">
        <v>50</v>
      </c>
      <c r="K14" s="34" t="n">
        <f aca="false">C14*J14/100</f>
        <v>0</v>
      </c>
      <c r="L14" s="33" t="n">
        <v>50</v>
      </c>
      <c r="M14" s="34" t="n">
        <f aca="false">C14*L14/100</f>
        <v>0</v>
      </c>
      <c r="N14" s="35" t="n">
        <f aca="false">D14+F14+H14+J14+L14</f>
        <v>100</v>
      </c>
      <c r="O14" s="35" t="n">
        <f aca="false">E14+G14+I14+K14+M14</f>
        <v>0</v>
      </c>
    </row>
    <row r="15" customFormat="false" ht="15" hidden="false" customHeight="false" outlineLevel="0" collapsed="false">
      <c r="A15" s="31" t="s">
        <v>229</v>
      </c>
      <c r="B15" s="32" t="s">
        <v>230</v>
      </c>
      <c r="C15" s="24" t="n">
        <f aca="false">Orçamento!K103</f>
        <v>0</v>
      </c>
      <c r="D15" s="33" t="n">
        <v>20</v>
      </c>
      <c r="E15" s="34" t="n">
        <f aca="false">C15*D15/100</f>
        <v>0</v>
      </c>
      <c r="F15" s="33" t="n">
        <v>20</v>
      </c>
      <c r="G15" s="34" t="n">
        <f aca="false">C15*F15/100</f>
        <v>0</v>
      </c>
      <c r="H15" s="33" t="n">
        <v>20</v>
      </c>
      <c r="I15" s="34" t="n">
        <f aca="false">C15*H15/100</f>
        <v>0</v>
      </c>
      <c r="J15" s="33" t="n">
        <v>20</v>
      </c>
      <c r="K15" s="34" t="n">
        <f aca="false">C15*J15/100</f>
        <v>0</v>
      </c>
      <c r="L15" s="33" t="n">
        <v>20</v>
      </c>
      <c r="M15" s="34" t="n">
        <f aca="false">C15*L15/100</f>
        <v>0</v>
      </c>
      <c r="N15" s="35" t="n">
        <f aca="false">D15+F15+H15+J15+L15</f>
        <v>100</v>
      </c>
      <c r="O15" s="35" t="n">
        <f aca="false">E15+G15+I15+K15+M15</f>
        <v>0</v>
      </c>
    </row>
    <row r="16" customFormat="false" ht="15" hidden="false" customHeight="false" outlineLevel="0" collapsed="false">
      <c r="A16" s="13" t="s">
        <v>248</v>
      </c>
      <c r="B16" s="13"/>
      <c r="C16" s="14" t="n">
        <f aca="false">SUM(C8:C15)</f>
        <v>0</v>
      </c>
      <c r="D16" s="14" t="n">
        <f aca="false">SUM(E8:E15)</f>
        <v>0</v>
      </c>
      <c r="E16" s="14"/>
      <c r="F16" s="14" t="n">
        <f aca="false">SUM(G8:G15)</f>
        <v>0</v>
      </c>
      <c r="G16" s="14"/>
      <c r="H16" s="14" t="n">
        <f aca="false">SUM(I8:I15)</f>
        <v>0</v>
      </c>
      <c r="I16" s="14"/>
      <c r="J16" s="14" t="n">
        <f aca="false">SUM(K8:K15)</f>
        <v>0</v>
      </c>
      <c r="K16" s="14"/>
      <c r="L16" s="14" t="n">
        <f aca="false">SUM(M8:M15)</f>
        <v>0</v>
      </c>
      <c r="M16" s="14"/>
      <c r="N16" s="14" t="e">
        <f aca="false">(O16/C16)*100</f>
        <v>#DIV/0!</v>
      </c>
      <c r="O16" s="14" t="n">
        <f aca="false">SUM(O8:O15)</f>
        <v>0</v>
      </c>
    </row>
  </sheetData>
  <sheetProtection sheet="true" password="bf59" objects="true" scenarios="true" selectLockedCells="true"/>
  <mergeCells count="10">
    <mergeCell ref="B4:F4"/>
    <mergeCell ref="H4:I4"/>
    <mergeCell ref="B5:C5"/>
    <mergeCell ref="E5:G5"/>
    <mergeCell ref="A16:B16"/>
    <mergeCell ref="D16:E16"/>
    <mergeCell ref="F16:G16"/>
    <mergeCell ref="H16:I16"/>
    <mergeCell ref="J16:K16"/>
    <mergeCell ref="L16:M16"/>
  </mergeCells>
  <printOptions headings="false" gridLines="false" gridLinesSet="true" horizontalCentered="false" verticalCentered="false"/>
  <pageMargins left="0.5" right="0.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3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10"/>
    <col collapsed="false" customWidth="true" hidden="false" outlineLevel="0" max="4" min="2" style="0" width="15"/>
    <col collapsed="false" customWidth="true" hidden="false" outlineLevel="0" max="9" min="5" style="0" width="10"/>
  </cols>
  <sheetData>
    <row r="1" customFormat="false" ht="15" hidden="false" customHeight="false" outlineLevel="0" collapsed="false">
      <c r="A1" s="7" t="s">
        <v>0</v>
      </c>
    </row>
    <row r="2" customFormat="false" ht="15" hidden="false" customHeight="false" outlineLevel="0" collapsed="false">
      <c r="A2" s="7" t="s">
        <v>15</v>
      </c>
    </row>
    <row r="3" customFormat="false" ht="15" hidden="false" customHeight="false" outlineLevel="0" collapsed="false">
      <c r="A3" s="7" t="s">
        <v>16</v>
      </c>
      <c r="B3" s="8" t="str">
        <f aca="false">DADOS!C3</f>
        <v>07/11/2023</v>
      </c>
    </row>
    <row r="4" customFormat="false" ht="15" hidden="false" customHeight="false" outlineLevel="0" collapsed="false">
      <c r="A4" s="7" t="s">
        <v>17</v>
      </c>
      <c r="B4" s="9" t="n">
        <f aca="false">DADOS!C7</f>
        <v>0</v>
      </c>
      <c r="C4" s="9"/>
      <c r="D4" s="9"/>
      <c r="E4" s="9"/>
      <c r="F4" s="9"/>
      <c r="G4" s="7" t="s">
        <v>18</v>
      </c>
      <c r="H4" s="10" t="n">
        <f aca="false">DADOS!C9</f>
        <v>0</v>
      </c>
      <c r="I4" s="10"/>
    </row>
    <row r="5" customFormat="false" ht="15" hidden="false" customHeight="false" outlineLevel="0" collapsed="false">
      <c r="A5" s="7" t="s">
        <v>19</v>
      </c>
      <c r="B5" s="11" t="n">
        <f aca="false">DADOS!C8</f>
        <v>0</v>
      </c>
      <c r="C5" s="11"/>
      <c r="D5" s="7" t="s">
        <v>20</v>
      </c>
      <c r="E5" s="9" t="n">
        <f aca="false">DADOS!C13</f>
        <v>0</v>
      </c>
      <c r="F5" s="9"/>
      <c r="G5" s="9"/>
      <c r="H5" s="7" t="s">
        <v>21</v>
      </c>
      <c r="I5" s="7" t="n">
        <f aca="false">DADOS!C14</f>
        <v>0</v>
      </c>
    </row>
    <row r="7" customFormat="false" ht="15" hidden="false" customHeight="false" outlineLevel="0" collapsed="false">
      <c r="A7" s="13" t="s">
        <v>22</v>
      </c>
      <c r="B7" s="13" t="s">
        <v>249</v>
      </c>
      <c r="C7" s="13" t="s">
        <v>250</v>
      </c>
      <c r="D7" s="13" t="s">
        <v>251</v>
      </c>
      <c r="E7" s="13" t="s">
        <v>252</v>
      </c>
      <c r="F7" s="13"/>
      <c r="G7" s="13"/>
      <c r="H7" s="13"/>
      <c r="I7" s="13"/>
    </row>
    <row r="8" customFormat="false" ht="15" hidden="false" customHeight="false" outlineLevel="0" collapsed="false">
      <c r="A8" s="31" t="s">
        <v>253</v>
      </c>
      <c r="B8" s="34" t="n">
        <v>3.8</v>
      </c>
      <c r="C8" s="34" t="n">
        <v>4.67</v>
      </c>
      <c r="D8" s="36" t="n">
        <v>4</v>
      </c>
      <c r="E8" s="31" t="s">
        <v>254</v>
      </c>
      <c r="F8" s="31"/>
      <c r="G8" s="31"/>
      <c r="H8" s="31"/>
      <c r="I8" s="31"/>
      <c r="J8" s="15" t="n">
        <f aca="false">D8/100</f>
        <v>0.04</v>
      </c>
    </row>
    <row r="9" customFormat="false" ht="15" hidden="false" customHeight="false" outlineLevel="0" collapsed="false">
      <c r="A9" s="31" t="s">
        <v>255</v>
      </c>
      <c r="B9" s="34" t="n">
        <v>0.32</v>
      </c>
      <c r="C9" s="34" t="n">
        <v>0.74</v>
      </c>
      <c r="D9" s="36" t="n">
        <v>0.5</v>
      </c>
      <c r="E9" s="31" t="s">
        <v>256</v>
      </c>
      <c r="F9" s="31"/>
      <c r="G9" s="31"/>
      <c r="H9" s="31"/>
      <c r="I9" s="31"/>
      <c r="J9" s="15" t="n">
        <f aca="false">D9/100</f>
        <v>0.005</v>
      </c>
    </row>
    <row r="10" customFormat="false" ht="15" hidden="false" customHeight="false" outlineLevel="0" collapsed="false">
      <c r="A10" s="31" t="s">
        <v>257</v>
      </c>
      <c r="B10" s="34" t="n">
        <v>0.5</v>
      </c>
      <c r="C10" s="34" t="n">
        <v>0.97</v>
      </c>
      <c r="D10" s="36" t="n">
        <v>0.7</v>
      </c>
      <c r="E10" s="31" t="s">
        <v>258</v>
      </c>
      <c r="F10" s="31"/>
      <c r="G10" s="31"/>
      <c r="H10" s="31"/>
      <c r="I10" s="31"/>
      <c r="J10" s="15" t="n">
        <f aca="false">D10/100</f>
        <v>0.007</v>
      </c>
    </row>
    <row r="11" customFormat="false" ht="15" hidden="false" customHeight="false" outlineLevel="0" collapsed="false">
      <c r="A11" s="31" t="s">
        <v>259</v>
      </c>
      <c r="B11" s="34" t="n">
        <v>1.02</v>
      </c>
      <c r="C11" s="34" t="n">
        <v>1.21</v>
      </c>
      <c r="D11" s="36" t="n">
        <v>1.1</v>
      </c>
      <c r="E11" s="31" t="s">
        <v>260</v>
      </c>
      <c r="F11" s="31"/>
      <c r="G11" s="31"/>
      <c r="H11" s="31"/>
      <c r="I11" s="31"/>
      <c r="J11" s="15" t="n">
        <f aca="false">D11/100</f>
        <v>0.011</v>
      </c>
    </row>
    <row r="12" customFormat="false" ht="15" hidden="false" customHeight="false" outlineLevel="0" collapsed="false">
      <c r="A12" s="31" t="s">
        <v>261</v>
      </c>
      <c r="B12" s="34" t="n">
        <v>6.64</v>
      </c>
      <c r="C12" s="34" t="n">
        <v>8.69</v>
      </c>
      <c r="D12" s="36" t="n">
        <v>7</v>
      </c>
      <c r="E12" s="31" t="s">
        <v>262</v>
      </c>
      <c r="F12" s="31"/>
      <c r="G12" s="31"/>
      <c r="H12" s="31"/>
      <c r="I12" s="31"/>
      <c r="J12" s="15" t="n">
        <f aca="false">D12/100</f>
        <v>0.07</v>
      </c>
    </row>
    <row r="13" customFormat="false" ht="15" hidden="false" customHeight="false" outlineLevel="0" collapsed="false">
      <c r="A13" s="31" t="s">
        <v>263</v>
      </c>
      <c r="B13" s="34" t="n">
        <v>5.65</v>
      </c>
      <c r="C13" s="34" t="n">
        <v>10.65</v>
      </c>
      <c r="D13" s="23" t="n">
        <f aca="false">I15+I18+I19</f>
        <v>6.65</v>
      </c>
      <c r="E13" s="31" t="s">
        <v>264</v>
      </c>
      <c r="F13" s="31"/>
      <c r="G13" s="31"/>
      <c r="H13" s="31"/>
      <c r="I13" s="31"/>
      <c r="J13" s="15" t="n">
        <f aca="false">D13/100</f>
        <v>0.0665</v>
      </c>
    </row>
    <row r="14" customFormat="false" ht="15" hidden="false" customHeight="false" outlineLevel="0" collapsed="false">
      <c r="C14" s="31" t="s">
        <v>265</v>
      </c>
      <c r="D14" s="34" t="n">
        <f aca="false">ROUND(((((1+J8+J9+J10)*(1+J11)*(1+J12)/(1-J15-J18))-1)*100),2)</f>
        <v>21.91</v>
      </c>
    </row>
    <row r="15" customFormat="false" ht="15" hidden="false" customHeight="false" outlineLevel="0" collapsed="false">
      <c r="F15" s="31" t="s">
        <v>266</v>
      </c>
      <c r="G15" s="31"/>
      <c r="H15" s="31"/>
      <c r="I15" s="33" t="n">
        <v>3.65</v>
      </c>
      <c r="J15" s="15" t="n">
        <f aca="false">I15/100</f>
        <v>0.0365</v>
      </c>
    </row>
    <row r="16" customFormat="false" ht="15" hidden="false" customHeight="false" outlineLevel="0" collapsed="false">
      <c r="F16" s="31" t="s">
        <v>267</v>
      </c>
      <c r="G16" s="31"/>
      <c r="H16" s="31"/>
      <c r="I16" s="33" t="n">
        <v>3</v>
      </c>
      <c r="J16" s="15" t="n">
        <f aca="false">I16/100</f>
        <v>0.03</v>
      </c>
    </row>
    <row r="17" customFormat="false" ht="15" hidden="false" customHeight="false" outlineLevel="0" collapsed="false">
      <c r="F17" s="31" t="s">
        <v>268</v>
      </c>
      <c r="G17" s="31"/>
      <c r="H17" s="31"/>
      <c r="I17" s="33" t="n">
        <v>100</v>
      </c>
    </row>
    <row r="18" customFormat="false" ht="15" hidden="false" customHeight="false" outlineLevel="0" collapsed="false">
      <c r="F18" s="31" t="s">
        <v>269</v>
      </c>
      <c r="G18" s="31"/>
      <c r="H18" s="31"/>
      <c r="I18" s="14" t="n">
        <f aca="false">((I17*I16)/100)</f>
        <v>3</v>
      </c>
      <c r="J18" s="15" t="n">
        <f aca="false">I18/100</f>
        <v>0.03</v>
      </c>
    </row>
    <row r="19" customFormat="false" ht="15" hidden="false" customHeight="false" outlineLevel="0" collapsed="false">
      <c r="F19" s="31" t="s">
        <v>270</v>
      </c>
      <c r="G19" s="31"/>
      <c r="H19" s="31"/>
      <c r="I19" s="33" t="n">
        <v>0</v>
      </c>
    </row>
    <row r="29" customFormat="false" ht="15" hidden="false" customHeight="false" outlineLevel="0" collapsed="false">
      <c r="E29" s="29" t="n">
        <f aca="false">DADOS!C11</f>
        <v>0</v>
      </c>
      <c r="F29" s="29"/>
      <c r="G29" s="29"/>
      <c r="H29" s="29"/>
      <c r="I29" s="29"/>
    </row>
    <row r="30" customFormat="false" ht="15" hidden="false" customHeight="false" outlineLevel="0" collapsed="false">
      <c r="E30" s="30" t="n">
        <f aca="false">DADOS!C12</f>
        <v>0</v>
      </c>
      <c r="F30" s="30"/>
      <c r="G30" s="30"/>
      <c r="H30" s="30"/>
      <c r="I30" s="30"/>
    </row>
  </sheetData>
  <sheetProtection sheet="true" password="bf59" objects="true" scenarios="true" selectLockedCells="true"/>
  <mergeCells count="18">
    <mergeCell ref="B4:F4"/>
    <mergeCell ref="H4:I4"/>
    <mergeCell ref="B5:C5"/>
    <mergeCell ref="E5:G5"/>
    <mergeCell ref="E7:I7"/>
    <mergeCell ref="E8:I8"/>
    <mergeCell ref="E9:I9"/>
    <mergeCell ref="E10:I10"/>
    <mergeCell ref="E11:I11"/>
    <mergeCell ref="E12:I12"/>
    <mergeCell ref="E13:I13"/>
    <mergeCell ref="F15:H15"/>
    <mergeCell ref="F16:H16"/>
    <mergeCell ref="F17:H17"/>
    <mergeCell ref="F18:H18"/>
    <mergeCell ref="F19:H19"/>
    <mergeCell ref="E29:I29"/>
    <mergeCell ref="E30:I30"/>
  </mergeCells>
  <printOptions headings="false" gridLines="false" gridLinesSet="true" horizontalCentered="false" verticalCentered="false"/>
  <pageMargins left="0.5" right="0.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2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10"/>
    <col collapsed="false" customWidth="true" hidden="false" outlineLevel="0" max="4" min="2" style="0" width="15"/>
    <col collapsed="false" customWidth="true" hidden="false" outlineLevel="0" max="9" min="5" style="0" width="10"/>
  </cols>
  <sheetData>
    <row r="1" customFormat="false" ht="15" hidden="false" customHeight="false" outlineLevel="0" collapsed="false">
      <c r="A1" s="7" t="s">
        <v>0</v>
      </c>
    </row>
    <row r="2" customFormat="false" ht="15" hidden="false" customHeight="false" outlineLevel="0" collapsed="false">
      <c r="A2" s="7" t="s">
        <v>15</v>
      </c>
    </row>
    <row r="3" customFormat="false" ht="15" hidden="false" customHeight="false" outlineLevel="0" collapsed="false">
      <c r="A3" s="7" t="s">
        <v>16</v>
      </c>
      <c r="B3" s="8" t="str">
        <f aca="false">DADOS!C3</f>
        <v>07/11/2023</v>
      </c>
    </row>
    <row r="4" customFormat="false" ht="15" hidden="false" customHeight="false" outlineLevel="0" collapsed="false">
      <c r="A4" s="7" t="s">
        <v>17</v>
      </c>
      <c r="B4" s="9" t="n">
        <f aca="false">DADOS!C7</f>
        <v>0</v>
      </c>
      <c r="C4" s="9"/>
      <c r="D4" s="9"/>
      <c r="E4" s="9"/>
      <c r="F4" s="9"/>
      <c r="G4" s="7" t="s">
        <v>18</v>
      </c>
      <c r="H4" s="10" t="n">
        <f aca="false">DADOS!C9</f>
        <v>0</v>
      </c>
      <c r="I4" s="10"/>
    </row>
    <row r="5" customFormat="false" ht="15" hidden="false" customHeight="false" outlineLevel="0" collapsed="false">
      <c r="A5" s="7" t="s">
        <v>19</v>
      </c>
      <c r="B5" s="11" t="n">
        <f aca="false">DADOS!C8</f>
        <v>0</v>
      </c>
      <c r="C5" s="11"/>
      <c r="D5" s="7" t="s">
        <v>20</v>
      </c>
      <c r="E5" s="9" t="n">
        <f aca="false">DADOS!C13</f>
        <v>0</v>
      </c>
      <c r="F5" s="9"/>
      <c r="G5" s="9"/>
      <c r="H5" s="7" t="s">
        <v>21</v>
      </c>
      <c r="I5" s="7" t="n">
        <f aca="false">DADOS!C14</f>
        <v>0</v>
      </c>
    </row>
    <row r="7" customFormat="false" ht="15" hidden="false" customHeight="false" outlineLevel="0" collapsed="false">
      <c r="A7" s="13" t="s">
        <v>22</v>
      </c>
      <c r="B7" s="13" t="s">
        <v>249</v>
      </c>
      <c r="C7" s="13" t="s">
        <v>250</v>
      </c>
      <c r="D7" s="13" t="s">
        <v>251</v>
      </c>
      <c r="E7" s="13" t="s">
        <v>252</v>
      </c>
      <c r="F7" s="13"/>
      <c r="G7" s="13"/>
      <c r="H7" s="13"/>
      <c r="I7" s="13"/>
    </row>
    <row r="8" customFormat="false" ht="15" hidden="false" customHeight="false" outlineLevel="0" collapsed="false">
      <c r="A8" s="31" t="s">
        <v>253</v>
      </c>
      <c r="B8" s="34" t="n">
        <v>1.5</v>
      </c>
      <c r="C8" s="34" t="n">
        <v>4.49</v>
      </c>
      <c r="D8" s="36" t="n">
        <v>4</v>
      </c>
      <c r="E8" s="31" t="s">
        <v>254</v>
      </c>
      <c r="F8" s="31"/>
      <c r="G8" s="31"/>
      <c r="H8" s="31"/>
      <c r="I8" s="31"/>
      <c r="J8" s="15" t="n">
        <f aca="false">D8/100</f>
        <v>0.04</v>
      </c>
    </row>
    <row r="9" customFormat="false" ht="15" hidden="false" customHeight="false" outlineLevel="0" collapsed="false">
      <c r="A9" s="31" t="s">
        <v>255</v>
      </c>
      <c r="B9" s="34" t="n">
        <v>0.3</v>
      </c>
      <c r="C9" s="34" t="n">
        <v>0.82</v>
      </c>
      <c r="D9" s="36" t="n">
        <v>0.5</v>
      </c>
      <c r="E9" s="31" t="s">
        <v>256</v>
      </c>
      <c r="F9" s="31"/>
      <c r="G9" s="31"/>
      <c r="H9" s="31"/>
      <c r="I9" s="31"/>
      <c r="J9" s="15" t="n">
        <f aca="false">D9/100</f>
        <v>0.005</v>
      </c>
    </row>
    <row r="10" customFormat="false" ht="15" hidden="false" customHeight="false" outlineLevel="0" collapsed="false">
      <c r="A10" s="31" t="s">
        <v>257</v>
      </c>
      <c r="B10" s="34" t="n">
        <v>0.56</v>
      </c>
      <c r="C10" s="34" t="n">
        <v>0.89</v>
      </c>
      <c r="D10" s="36" t="n">
        <v>0.6</v>
      </c>
      <c r="E10" s="31" t="s">
        <v>258</v>
      </c>
      <c r="F10" s="31"/>
      <c r="G10" s="31"/>
      <c r="H10" s="31"/>
      <c r="I10" s="31"/>
      <c r="J10" s="15" t="n">
        <f aca="false">D10/100</f>
        <v>0.006</v>
      </c>
    </row>
    <row r="11" customFormat="false" ht="15" hidden="false" customHeight="false" outlineLevel="0" collapsed="false">
      <c r="A11" s="31" t="s">
        <v>259</v>
      </c>
      <c r="B11" s="34" t="n">
        <v>0.85</v>
      </c>
      <c r="C11" s="34" t="n">
        <v>1.11</v>
      </c>
      <c r="D11" s="36" t="n">
        <v>1</v>
      </c>
      <c r="E11" s="31" t="s">
        <v>260</v>
      </c>
      <c r="F11" s="31"/>
      <c r="G11" s="31"/>
      <c r="H11" s="31"/>
      <c r="I11" s="31"/>
      <c r="J11" s="15" t="n">
        <f aca="false">D11/100</f>
        <v>0.01</v>
      </c>
    </row>
    <row r="12" customFormat="false" ht="15" hidden="false" customHeight="false" outlineLevel="0" collapsed="false">
      <c r="A12" s="31" t="s">
        <v>261</v>
      </c>
      <c r="B12" s="34" t="n">
        <v>3.5</v>
      </c>
      <c r="C12" s="34" t="n">
        <v>6.22</v>
      </c>
      <c r="D12" s="36" t="n">
        <v>4.38</v>
      </c>
      <c r="E12" s="31" t="s">
        <v>262</v>
      </c>
      <c r="F12" s="31"/>
      <c r="G12" s="31"/>
      <c r="H12" s="31"/>
      <c r="I12" s="31"/>
      <c r="J12" s="15" t="n">
        <f aca="false">D12/100</f>
        <v>0.0438</v>
      </c>
    </row>
    <row r="13" customFormat="false" ht="15" hidden="false" customHeight="false" outlineLevel="0" collapsed="false">
      <c r="A13" s="31" t="s">
        <v>263</v>
      </c>
      <c r="B13" s="34" t="n">
        <v>5.65</v>
      </c>
      <c r="C13" s="34" t="n">
        <v>10.65</v>
      </c>
      <c r="D13" s="23" t="n">
        <f aca="false">I15+I16</f>
        <v>3.65</v>
      </c>
      <c r="E13" s="31" t="s">
        <v>264</v>
      </c>
      <c r="F13" s="31"/>
      <c r="G13" s="31"/>
      <c r="H13" s="31"/>
      <c r="I13" s="31"/>
      <c r="J13" s="15" t="n">
        <f aca="false">D13/100</f>
        <v>0.0365</v>
      </c>
    </row>
    <row r="14" customFormat="false" ht="15" hidden="false" customHeight="false" outlineLevel="0" collapsed="false">
      <c r="C14" s="31" t="s">
        <v>265</v>
      </c>
      <c r="D14" s="34" t="n">
        <f aca="false">ROUND(((((1+J8+J9+J10)*(1+J11)*(1+J12)/(1-J13))-1)*100),2)</f>
        <v>15</v>
      </c>
    </row>
    <row r="15" customFormat="false" ht="15" hidden="false" customHeight="false" outlineLevel="0" collapsed="false">
      <c r="F15" s="31" t="s">
        <v>266</v>
      </c>
      <c r="G15" s="31"/>
      <c r="H15" s="31"/>
      <c r="I15" s="33" t="n">
        <v>3.65</v>
      </c>
      <c r="J15" s="15" t="n">
        <f aca="false">I15/100</f>
        <v>0.0365</v>
      </c>
    </row>
    <row r="16" customFormat="false" ht="15" hidden="false" customHeight="false" outlineLevel="0" collapsed="false">
      <c r="F16" s="31" t="s">
        <v>270</v>
      </c>
      <c r="G16" s="31"/>
      <c r="H16" s="31"/>
      <c r="I16" s="33" t="n">
        <v>0</v>
      </c>
    </row>
    <row r="26" customFormat="false" ht="15" hidden="false" customHeight="false" outlineLevel="0" collapsed="false">
      <c r="E26" s="29" t="n">
        <f aca="false">DADOS!C11</f>
        <v>0</v>
      </c>
      <c r="F26" s="29"/>
      <c r="G26" s="29"/>
      <c r="H26" s="29"/>
      <c r="I26" s="29"/>
    </row>
    <row r="27" customFormat="false" ht="15" hidden="false" customHeight="false" outlineLevel="0" collapsed="false">
      <c r="E27" s="30" t="n">
        <f aca="false">DADOS!C12</f>
        <v>0</v>
      </c>
      <c r="F27" s="30"/>
      <c r="G27" s="30"/>
      <c r="H27" s="30"/>
      <c r="I27" s="30"/>
    </row>
  </sheetData>
  <sheetProtection sheet="true" password="bf59" objects="true" scenarios="true" selectLockedCells="true"/>
  <mergeCells count="15">
    <mergeCell ref="B4:F4"/>
    <mergeCell ref="H4:I4"/>
    <mergeCell ref="B5:C5"/>
    <mergeCell ref="E5:G5"/>
    <mergeCell ref="E7:I7"/>
    <mergeCell ref="E8:I8"/>
    <mergeCell ref="E9:I9"/>
    <mergeCell ref="E10:I10"/>
    <mergeCell ref="E11:I11"/>
    <mergeCell ref="E12:I12"/>
    <mergeCell ref="E13:I13"/>
    <mergeCell ref="F15:H15"/>
    <mergeCell ref="F16:H16"/>
    <mergeCell ref="E26:I26"/>
    <mergeCell ref="E27:I27"/>
  </mergeCells>
  <printOptions headings="false" gridLines="false" gridLinesSet="true" horizontalCentered="false" verticalCentered="false"/>
  <pageMargins left="0.5" right="0.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2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5" zeroHeight="false" outlineLevelRow="0" outlineLevelCol="0"/>
  <sheetData>
    <row r="1" customFormat="false" ht="15" hidden="false" customHeight="false" outlineLevel="0" collapsed="false">
      <c r="A1" s="7" t="s">
        <v>0</v>
      </c>
    </row>
    <row r="2" customFormat="false" ht="15" hidden="false" customHeight="false" outlineLevel="0" collapsed="false">
      <c r="A2" s="7" t="s">
        <v>15</v>
      </c>
    </row>
    <row r="3" customFormat="false" ht="15" hidden="false" customHeight="false" outlineLevel="0" collapsed="false">
      <c r="A3" s="7" t="s">
        <v>16</v>
      </c>
      <c r="B3" s="8" t="str">
        <f aca="false">DADOS!C3</f>
        <v>07/11/2023</v>
      </c>
    </row>
    <row r="4" customFormat="false" ht="15" hidden="false" customHeight="false" outlineLevel="0" collapsed="false">
      <c r="A4" s="7" t="s">
        <v>17</v>
      </c>
      <c r="B4" s="9" t="n">
        <f aca="false">DADOS!C7</f>
        <v>0</v>
      </c>
      <c r="C4" s="9"/>
      <c r="D4" s="9"/>
      <c r="E4" s="9"/>
      <c r="F4" s="9"/>
      <c r="G4" s="7" t="s">
        <v>18</v>
      </c>
      <c r="H4" s="10" t="n">
        <f aca="false">DADOS!C9</f>
        <v>0</v>
      </c>
      <c r="I4" s="10"/>
    </row>
    <row r="5" customFormat="false" ht="15" hidden="false" customHeight="false" outlineLevel="0" collapsed="false">
      <c r="A5" s="7" t="s">
        <v>19</v>
      </c>
      <c r="B5" s="11" t="n">
        <f aca="false">DADOS!C8</f>
        <v>0</v>
      </c>
      <c r="C5" s="11"/>
      <c r="D5" s="7" t="s">
        <v>20</v>
      </c>
      <c r="E5" s="9" t="n">
        <f aca="false">DADOS!C13</f>
        <v>0</v>
      </c>
      <c r="F5" s="9"/>
      <c r="G5" s="9"/>
      <c r="H5" s="7" t="s">
        <v>21</v>
      </c>
      <c r="I5" s="7" t="n">
        <f aca="false">DADOS!C14</f>
        <v>0</v>
      </c>
    </row>
    <row r="8" customFormat="false" ht="15" hidden="false" customHeight="false" outlineLevel="0" collapsed="false">
      <c r="A8" s="31" t="s">
        <v>271</v>
      </c>
      <c r="B8" s="2" t="n">
        <v>1.1428</v>
      </c>
      <c r="C8" s="31" t="s">
        <v>272</v>
      </c>
      <c r="D8" s="31"/>
      <c r="E8" s="31"/>
      <c r="F8" s="31"/>
      <c r="G8" s="31"/>
      <c r="H8" s="31"/>
      <c r="I8" s="31"/>
    </row>
    <row r="9" customFormat="false" ht="15" hidden="false" customHeight="false" outlineLevel="0" collapsed="false">
      <c r="A9" s="31" t="s">
        <v>273</v>
      </c>
      <c r="B9" s="2" t="n">
        <v>0.2</v>
      </c>
      <c r="C9" s="31" t="s">
        <v>274</v>
      </c>
      <c r="D9" s="31"/>
      <c r="E9" s="31"/>
      <c r="F9" s="31"/>
      <c r="G9" s="31"/>
      <c r="H9" s="31"/>
      <c r="I9" s="31"/>
    </row>
    <row r="10" customFormat="false" ht="15" hidden="false" customHeight="false" outlineLevel="0" collapsed="false">
      <c r="A10" s="31" t="s">
        <v>275</v>
      </c>
      <c r="B10" s="2" t="n">
        <v>0.12</v>
      </c>
      <c r="C10" s="31" t="s">
        <v>276</v>
      </c>
      <c r="D10" s="31"/>
      <c r="E10" s="31"/>
      <c r="F10" s="31"/>
      <c r="G10" s="31"/>
      <c r="H10" s="31"/>
      <c r="I10" s="31"/>
    </row>
    <row r="11" customFormat="false" ht="15" hidden="false" customHeight="false" outlineLevel="0" collapsed="false">
      <c r="A11" s="31" t="s">
        <v>277</v>
      </c>
      <c r="B11" s="2" t="n">
        <v>0</v>
      </c>
      <c r="C11" s="31" t="s">
        <v>278</v>
      </c>
      <c r="D11" s="31"/>
      <c r="E11" s="31"/>
      <c r="F11" s="31"/>
      <c r="G11" s="31"/>
      <c r="H11" s="31"/>
      <c r="I11" s="31"/>
    </row>
    <row r="12" customFormat="false" ht="15" hidden="false" customHeight="false" outlineLevel="0" collapsed="false">
      <c r="A12" s="31" t="s">
        <v>279</v>
      </c>
      <c r="B12" s="37" t="n">
        <f aca="false">(((1+B8+B9)*(1+B10))/(1-B11))</f>
        <v>2.623936</v>
      </c>
      <c r="C12" s="38" t="s">
        <v>280</v>
      </c>
      <c r="D12" s="38"/>
      <c r="E12" s="38"/>
      <c r="F12" s="38"/>
      <c r="G12" s="38"/>
      <c r="H12" s="38"/>
      <c r="I12" s="38"/>
    </row>
    <row r="13" customFormat="false" ht="15" hidden="false" customHeight="false" outlineLevel="0" collapsed="false">
      <c r="A13" s="31" t="s">
        <v>281</v>
      </c>
      <c r="B13" s="37" t="n">
        <f aca="false">((1+B10)/(1-B11))</f>
        <v>1.12</v>
      </c>
      <c r="C13" s="38" t="s">
        <v>282</v>
      </c>
      <c r="D13" s="38"/>
      <c r="E13" s="38"/>
      <c r="F13" s="38"/>
      <c r="G13" s="38"/>
      <c r="H13" s="38"/>
      <c r="I13" s="38"/>
    </row>
    <row r="23" customFormat="false" ht="15" hidden="false" customHeight="false" outlineLevel="0" collapsed="false">
      <c r="E23" s="29" t="n">
        <f aca="false">DADOS!C11</f>
        <v>0</v>
      </c>
      <c r="F23" s="29"/>
      <c r="G23" s="29"/>
      <c r="H23" s="29"/>
      <c r="I23" s="29"/>
    </row>
    <row r="24" customFormat="false" ht="15" hidden="false" customHeight="false" outlineLevel="0" collapsed="false">
      <c r="E24" s="30" t="n">
        <f aca="false">DADOS!C12</f>
        <v>0</v>
      </c>
      <c r="F24" s="30"/>
      <c r="G24" s="30"/>
      <c r="H24" s="30"/>
      <c r="I24" s="30"/>
    </row>
  </sheetData>
  <sheetProtection sheet="true" password="bf59" objects="true" scenarios="true" selectLockedCells="true"/>
  <mergeCells count="12">
    <mergeCell ref="B4:F4"/>
    <mergeCell ref="H4:I4"/>
    <mergeCell ref="B5:C5"/>
    <mergeCell ref="E5:G5"/>
    <mergeCell ref="C8:I8"/>
    <mergeCell ref="C9:I9"/>
    <mergeCell ref="C10:I10"/>
    <mergeCell ref="C11:I11"/>
    <mergeCell ref="C12:I12"/>
    <mergeCell ref="C13:I13"/>
    <mergeCell ref="E23:I23"/>
    <mergeCell ref="E24:I24"/>
  </mergeCells>
  <printOptions headings="false" gridLines="false" gridLinesSet="true" horizontalCentered="false" verticalCentered="false"/>
  <pageMargins left="0.5" right="0.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11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8"/>
    <col collapsed="false" customWidth="true" hidden="false" outlineLevel="0" max="2" min="2" style="0" width="30.01"/>
    <col collapsed="false" customWidth="true" hidden="false" outlineLevel="0" max="3" min="3" style="0" width="10"/>
    <col collapsed="false" customWidth="true" hidden="false" outlineLevel="0" max="4" min="4" style="0" width="11.99"/>
    <col collapsed="false" customWidth="true" hidden="false" outlineLevel="0" max="9" min="5" style="0" width="10"/>
  </cols>
  <sheetData>
    <row r="1" customFormat="false" ht="15" hidden="false" customHeight="false" outlineLevel="0" collapsed="false">
      <c r="A1" s="7" t="s">
        <v>0</v>
      </c>
    </row>
    <row r="2" customFormat="false" ht="15" hidden="false" customHeight="false" outlineLevel="0" collapsed="false">
      <c r="A2" s="7" t="s">
        <v>15</v>
      </c>
    </row>
    <row r="3" customFormat="false" ht="15" hidden="false" customHeight="false" outlineLevel="0" collapsed="false">
      <c r="A3" s="7" t="s">
        <v>16</v>
      </c>
      <c r="B3" s="8" t="str">
        <f aca="false">DADOS!C3</f>
        <v>07/11/2023</v>
      </c>
    </row>
    <row r="4" customFormat="false" ht="15" hidden="false" customHeight="false" outlineLevel="0" collapsed="false">
      <c r="A4" s="7" t="s">
        <v>17</v>
      </c>
      <c r="B4" s="9" t="n">
        <f aca="false">DADOS!C7</f>
        <v>0</v>
      </c>
      <c r="C4" s="9"/>
      <c r="D4" s="9"/>
      <c r="E4" s="9"/>
      <c r="F4" s="9"/>
      <c r="G4" s="7" t="s">
        <v>18</v>
      </c>
      <c r="H4" s="10" t="n">
        <f aca="false">DADOS!C9</f>
        <v>0</v>
      </c>
      <c r="I4" s="10"/>
    </row>
    <row r="5" customFormat="false" ht="15" hidden="false" customHeight="false" outlineLevel="0" collapsed="false">
      <c r="A5" s="7" t="s">
        <v>19</v>
      </c>
      <c r="B5" s="11" t="n">
        <f aca="false">DADOS!C8</f>
        <v>0</v>
      </c>
      <c r="C5" s="11"/>
      <c r="D5" s="7" t="s">
        <v>20</v>
      </c>
      <c r="E5" s="9" t="n">
        <f aca="false">DADOS!C13</f>
        <v>0</v>
      </c>
      <c r="F5" s="9"/>
      <c r="G5" s="9"/>
      <c r="H5" s="7" t="s">
        <v>21</v>
      </c>
      <c r="I5" s="7" t="n">
        <f aca="false">DADOS!C14</f>
        <v>0</v>
      </c>
    </row>
    <row r="7" customFormat="false" ht="15" hidden="false" customHeight="false" outlineLevel="0" collapsed="false">
      <c r="A7" s="12" t="s">
        <v>22</v>
      </c>
      <c r="B7" s="12" t="s">
        <v>23</v>
      </c>
      <c r="C7" s="12" t="s">
        <v>24</v>
      </c>
      <c r="D7" s="12" t="s">
        <v>25</v>
      </c>
      <c r="E7" s="12" t="s">
        <v>31</v>
      </c>
      <c r="F7" s="12" t="s">
        <v>283</v>
      </c>
      <c r="G7" s="12" t="s">
        <v>284</v>
      </c>
      <c r="H7" s="12" t="s">
        <v>285</v>
      </c>
      <c r="I7" s="12" t="s">
        <v>32</v>
      </c>
    </row>
    <row r="8" customFormat="false" ht="15" hidden="false" customHeight="false" outlineLevel="0" collapsed="false">
      <c r="A8" s="13" t="s">
        <v>33</v>
      </c>
      <c r="B8" s="13" t="s">
        <v>34</v>
      </c>
      <c r="C8" s="13"/>
      <c r="D8" s="13"/>
      <c r="E8" s="13"/>
      <c r="F8" s="14" t="n">
        <f aca="false">SUM(F9:F9)</f>
        <v>0</v>
      </c>
      <c r="G8" s="14" t="n">
        <f aca="false">SUM(G9:G9)</f>
        <v>0</v>
      </c>
      <c r="H8" s="13"/>
      <c r="I8" s="14" t="n">
        <f aca="false">SUM(I9:I9)</f>
        <v>0</v>
      </c>
      <c r="J8" s="15" t="s">
        <v>35</v>
      </c>
    </row>
    <row r="9" customFormat="false" ht="15" hidden="false" customHeight="false" outlineLevel="0" collapsed="false">
      <c r="A9" s="16" t="s">
        <v>36</v>
      </c>
      <c r="B9" s="17" t="s">
        <v>37</v>
      </c>
      <c r="C9" s="18" t="s">
        <v>38</v>
      </c>
      <c r="D9" s="19" t="n">
        <v>3</v>
      </c>
      <c r="E9" s="20" t="n">
        <f aca="false">Orçamento!J9</f>
        <v>0</v>
      </c>
      <c r="F9" s="39"/>
      <c r="G9" s="20" t="n">
        <f aca="false">E9-F9</f>
        <v>0</v>
      </c>
      <c r="H9" s="20" t="n">
        <f aca="false">F9+G9</f>
        <v>0</v>
      </c>
      <c r="I9" s="20" t="n">
        <f aca="false">Orçamento!K9</f>
        <v>0</v>
      </c>
    </row>
    <row r="10" customFormat="false" ht="15" hidden="false" customHeight="false" outlineLevel="0" collapsed="false">
      <c r="A10" s="13" t="s">
        <v>39</v>
      </c>
      <c r="B10" s="13" t="s">
        <v>40</v>
      </c>
      <c r="C10" s="13"/>
      <c r="D10" s="13"/>
      <c r="E10" s="13"/>
      <c r="F10" s="14" t="n">
        <f aca="false">SUM(F11:F13)</f>
        <v>0</v>
      </c>
      <c r="G10" s="14" t="n">
        <f aca="false">SUM(G11:G13)</f>
        <v>0</v>
      </c>
      <c r="H10" s="13"/>
      <c r="I10" s="14" t="n">
        <f aca="false">SUM(I11:I13)</f>
        <v>0</v>
      </c>
      <c r="J10" s="15" t="s">
        <v>35</v>
      </c>
    </row>
    <row r="11" customFormat="false" ht="15" hidden="false" customHeight="false" outlineLevel="0" collapsed="false">
      <c r="A11" s="16" t="s">
        <v>41</v>
      </c>
      <c r="B11" s="17" t="s">
        <v>42</v>
      </c>
      <c r="C11" s="18" t="s">
        <v>43</v>
      </c>
      <c r="D11" s="19" t="n">
        <v>1</v>
      </c>
      <c r="E11" s="20" t="n">
        <f aca="false">Orçamento!J11</f>
        <v>0</v>
      </c>
      <c r="F11" s="39"/>
      <c r="G11" s="20" t="n">
        <f aca="false">E11-F11</f>
        <v>0</v>
      </c>
      <c r="H11" s="20" t="n">
        <f aca="false">F11+G11</f>
        <v>0</v>
      </c>
      <c r="I11" s="20" t="n">
        <f aca="false">Orçamento!K11</f>
        <v>0</v>
      </c>
    </row>
    <row r="12" customFormat="false" ht="15" hidden="false" customHeight="false" outlineLevel="0" collapsed="false">
      <c r="A12" s="16" t="s">
        <v>44</v>
      </c>
      <c r="B12" s="17" t="s">
        <v>45</v>
      </c>
      <c r="C12" s="18" t="s">
        <v>46</v>
      </c>
      <c r="D12" s="19" t="n">
        <v>4</v>
      </c>
      <c r="E12" s="20" t="n">
        <f aca="false">Orçamento!J12</f>
        <v>0</v>
      </c>
      <c r="F12" s="39"/>
      <c r="G12" s="20" t="n">
        <f aca="false">E12-F12</f>
        <v>0</v>
      </c>
      <c r="H12" s="20" t="n">
        <f aca="false">F12+G12</f>
        <v>0</v>
      </c>
      <c r="I12" s="20" t="n">
        <f aca="false">Orçamento!K12</f>
        <v>0</v>
      </c>
    </row>
    <row r="13" customFormat="false" ht="15" hidden="false" customHeight="false" outlineLevel="0" collapsed="false">
      <c r="A13" s="16" t="s">
        <v>47</v>
      </c>
      <c r="B13" s="17" t="s">
        <v>48</v>
      </c>
      <c r="C13" s="18" t="s">
        <v>49</v>
      </c>
      <c r="D13" s="19" t="n">
        <v>4</v>
      </c>
      <c r="E13" s="20" t="n">
        <f aca="false">Orçamento!J13</f>
        <v>0</v>
      </c>
      <c r="F13" s="39"/>
      <c r="G13" s="20" t="n">
        <f aca="false">E13-F13</f>
        <v>0</v>
      </c>
      <c r="H13" s="20" t="n">
        <f aca="false">F13+G13</f>
        <v>0</v>
      </c>
      <c r="I13" s="20" t="n">
        <f aca="false">Orçamento!K13</f>
        <v>0</v>
      </c>
    </row>
    <row r="14" customFormat="false" ht="15" hidden="false" customHeight="false" outlineLevel="0" collapsed="false">
      <c r="A14" s="13" t="s">
        <v>50</v>
      </c>
      <c r="B14" s="13" t="s">
        <v>51</v>
      </c>
      <c r="C14" s="13"/>
      <c r="D14" s="13"/>
      <c r="E14" s="13"/>
      <c r="F14" s="14" t="n">
        <f aca="false">SUM(F15:F22)</f>
        <v>0</v>
      </c>
      <c r="G14" s="14" t="n">
        <f aca="false">SUM(G15:G22)</f>
        <v>0</v>
      </c>
      <c r="H14" s="13"/>
      <c r="I14" s="14" t="n">
        <f aca="false">SUM(I15:I22)</f>
        <v>0</v>
      </c>
      <c r="J14" s="15" t="s">
        <v>35</v>
      </c>
    </row>
    <row r="15" customFormat="false" ht="15" hidden="false" customHeight="false" outlineLevel="0" collapsed="false">
      <c r="A15" s="16" t="s">
        <v>52</v>
      </c>
      <c r="B15" s="17" t="s">
        <v>53</v>
      </c>
      <c r="C15" s="18" t="s">
        <v>38</v>
      </c>
      <c r="D15" s="19" t="n">
        <v>7000</v>
      </c>
      <c r="E15" s="20" t="n">
        <f aca="false">Orçamento!J15</f>
        <v>0</v>
      </c>
      <c r="F15" s="39"/>
      <c r="G15" s="20" t="n">
        <f aca="false">E15-F15</f>
        <v>0</v>
      </c>
      <c r="H15" s="20" t="n">
        <f aca="false">F15+G15</f>
        <v>0</v>
      </c>
      <c r="I15" s="20" t="n">
        <f aca="false">Orçamento!K15</f>
        <v>0</v>
      </c>
    </row>
    <row r="16" customFormat="false" ht="15" hidden="false" customHeight="false" outlineLevel="0" collapsed="false">
      <c r="A16" s="16" t="s">
        <v>54</v>
      </c>
      <c r="B16" s="17" t="s">
        <v>55</v>
      </c>
      <c r="C16" s="18" t="s">
        <v>56</v>
      </c>
      <c r="D16" s="19" t="n">
        <v>10</v>
      </c>
      <c r="E16" s="20" t="n">
        <f aca="false">Orçamento!J16</f>
        <v>0</v>
      </c>
      <c r="F16" s="39"/>
      <c r="G16" s="20" t="n">
        <f aca="false">E16-F16</f>
        <v>0</v>
      </c>
      <c r="H16" s="20" t="n">
        <f aca="false">F16+G16</f>
        <v>0</v>
      </c>
      <c r="I16" s="20" t="n">
        <f aca="false">Orçamento!K16</f>
        <v>0</v>
      </c>
    </row>
    <row r="17" customFormat="false" ht="15" hidden="false" customHeight="false" outlineLevel="0" collapsed="false">
      <c r="A17" s="16" t="s">
        <v>57</v>
      </c>
      <c r="B17" s="17" t="s">
        <v>58</v>
      </c>
      <c r="C17" s="18" t="s">
        <v>59</v>
      </c>
      <c r="D17" s="19" t="n">
        <v>598</v>
      </c>
      <c r="E17" s="20" t="n">
        <f aca="false">Orçamento!J17</f>
        <v>0</v>
      </c>
      <c r="F17" s="39"/>
      <c r="G17" s="20" t="n">
        <f aca="false">E17-F17</f>
        <v>0</v>
      </c>
      <c r="H17" s="20" t="n">
        <f aca="false">F17+G17</f>
        <v>0</v>
      </c>
      <c r="I17" s="20" t="n">
        <f aca="false">Orçamento!K17</f>
        <v>0</v>
      </c>
    </row>
    <row r="18" customFormat="false" ht="15" hidden="false" customHeight="false" outlineLevel="0" collapsed="false">
      <c r="A18" s="16" t="s">
        <v>60</v>
      </c>
      <c r="B18" s="17" t="s">
        <v>61</v>
      </c>
      <c r="C18" s="18" t="s">
        <v>59</v>
      </c>
      <c r="D18" s="19" t="n">
        <v>241</v>
      </c>
      <c r="E18" s="20" t="n">
        <f aca="false">Orçamento!J18</f>
        <v>0</v>
      </c>
      <c r="F18" s="39"/>
      <c r="G18" s="20" t="n">
        <f aca="false">E18-F18</f>
        <v>0</v>
      </c>
      <c r="H18" s="20" t="n">
        <f aca="false">F18+G18</f>
        <v>0</v>
      </c>
      <c r="I18" s="20" t="n">
        <f aca="false">Orçamento!K18</f>
        <v>0</v>
      </c>
    </row>
    <row r="19" customFormat="false" ht="15" hidden="false" customHeight="false" outlineLevel="0" collapsed="false">
      <c r="A19" s="16" t="s">
        <v>62</v>
      </c>
      <c r="B19" s="17" t="s">
        <v>63</v>
      </c>
      <c r="C19" s="18" t="s">
        <v>59</v>
      </c>
      <c r="D19" s="19" t="n">
        <v>1025</v>
      </c>
      <c r="E19" s="20" t="n">
        <f aca="false">Orçamento!J19</f>
        <v>0</v>
      </c>
      <c r="F19" s="39"/>
      <c r="G19" s="20" t="n">
        <f aca="false">E19-F19</f>
        <v>0</v>
      </c>
      <c r="H19" s="20" t="n">
        <f aca="false">F19+G19</f>
        <v>0</v>
      </c>
      <c r="I19" s="20" t="n">
        <f aca="false">Orçamento!K19</f>
        <v>0</v>
      </c>
    </row>
    <row r="20" customFormat="false" ht="15" hidden="false" customHeight="false" outlineLevel="0" collapsed="false">
      <c r="A20" s="16" t="s">
        <v>64</v>
      </c>
      <c r="B20" s="17" t="s">
        <v>65</v>
      </c>
      <c r="C20" s="18" t="s">
        <v>59</v>
      </c>
      <c r="D20" s="19" t="n">
        <v>3016</v>
      </c>
      <c r="E20" s="20" t="n">
        <f aca="false">Orçamento!J20</f>
        <v>0</v>
      </c>
      <c r="F20" s="39"/>
      <c r="G20" s="20" t="n">
        <f aca="false">E20-F20</f>
        <v>0</v>
      </c>
      <c r="H20" s="20" t="n">
        <f aca="false">F20+G20</f>
        <v>0</v>
      </c>
      <c r="I20" s="20" t="n">
        <f aca="false">Orçamento!K20</f>
        <v>0</v>
      </c>
    </row>
    <row r="21" customFormat="false" ht="15" hidden="false" customHeight="false" outlineLevel="0" collapsed="false">
      <c r="A21" s="16" t="s">
        <v>66</v>
      </c>
      <c r="B21" s="17" t="s">
        <v>67</v>
      </c>
      <c r="C21" s="18" t="s">
        <v>68</v>
      </c>
      <c r="D21" s="19" t="n">
        <v>3016</v>
      </c>
      <c r="E21" s="20" t="n">
        <f aca="false">Orçamento!J21</f>
        <v>0</v>
      </c>
      <c r="F21" s="39"/>
      <c r="G21" s="20" t="n">
        <f aca="false">E21-F21</f>
        <v>0</v>
      </c>
      <c r="H21" s="20" t="n">
        <f aca="false">F21+G21</f>
        <v>0</v>
      </c>
      <c r="I21" s="20" t="n">
        <f aca="false">Orçamento!K21</f>
        <v>0</v>
      </c>
    </row>
    <row r="22" customFormat="false" ht="15" hidden="false" customHeight="false" outlineLevel="0" collapsed="false">
      <c r="A22" s="16" t="s">
        <v>69</v>
      </c>
      <c r="B22" s="17" t="s">
        <v>70</v>
      </c>
      <c r="C22" s="18" t="s">
        <v>56</v>
      </c>
      <c r="D22" s="19" t="n">
        <v>3016</v>
      </c>
      <c r="E22" s="20" t="n">
        <f aca="false">Orçamento!J22</f>
        <v>0</v>
      </c>
      <c r="F22" s="39"/>
      <c r="G22" s="20" t="n">
        <f aca="false">E22-F22</f>
        <v>0</v>
      </c>
      <c r="H22" s="20" t="n">
        <f aca="false">F22+G22</f>
        <v>0</v>
      </c>
      <c r="I22" s="20" t="n">
        <f aca="false">Orçamento!K22</f>
        <v>0</v>
      </c>
    </row>
    <row r="23" customFormat="false" ht="15" hidden="false" customHeight="false" outlineLevel="0" collapsed="false">
      <c r="A23" s="13" t="s">
        <v>71</v>
      </c>
      <c r="B23" s="13" t="s">
        <v>72</v>
      </c>
      <c r="C23" s="13"/>
      <c r="D23" s="13"/>
      <c r="E23" s="13"/>
      <c r="F23" s="24" t="n">
        <f aca="false">F24+F26+F32+F35+F38+F43</f>
        <v>0</v>
      </c>
      <c r="G23" s="24" t="n">
        <f aca="false">G24+G26+G32+G35+G38+G43</f>
        <v>0</v>
      </c>
      <c r="H23" s="13"/>
      <c r="I23" s="14"/>
      <c r="J23" s="15" t="s">
        <v>35</v>
      </c>
    </row>
    <row r="24" customFormat="false" ht="15" hidden="false" customHeight="false" outlineLevel="0" collapsed="false">
      <c r="A24" s="13" t="s">
        <v>73</v>
      </c>
      <c r="B24" s="13" t="s">
        <v>74</v>
      </c>
      <c r="C24" s="13"/>
      <c r="D24" s="13"/>
      <c r="E24" s="13"/>
      <c r="F24" s="14" t="n">
        <f aca="false">SUM(F25:F25)</f>
        <v>0</v>
      </c>
      <c r="G24" s="14" t="n">
        <f aca="false">SUM(G25:G25)</f>
        <v>0</v>
      </c>
      <c r="H24" s="13"/>
      <c r="I24" s="14" t="n">
        <f aca="false">SUM(I25:I25)</f>
        <v>0</v>
      </c>
      <c r="J24" s="15" t="s">
        <v>35</v>
      </c>
    </row>
    <row r="25" customFormat="false" ht="15" hidden="false" customHeight="false" outlineLevel="0" collapsed="false">
      <c r="A25" s="16" t="s">
        <v>75</v>
      </c>
      <c r="B25" s="17" t="s">
        <v>76</v>
      </c>
      <c r="C25" s="18" t="s">
        <v>38</v>
      </c>
      <c r="D25" s="19" t="n">
        <v>3824</v>
      </c>
      <c r="E25" s="20" t="n">
        <f aca="false">Orçamento!J25</f>
        <v>0</v>
      </c>
      <c r="F25" s="39"/>
      <c r="G25" s="20" t="n">
        <f aca="false">E25-F25</f>
        <v>0</v>
      </c>
      <c r="H25" s="20" t="n">
        <f aca="false">F25+G25</f>
        <v>0</v>
      </c>
      <c r="I25" s="20" t="n">
        <f aca="false">Orçamento!K25</f>
        <v>0</v>
      </c>
    </row>
    <row r="26" customFormat="false" ht="15" hidden="false" customHeight="false" outlineLevel="0" collapsed="false">
      <c r="A26" s="13" t="s">
        <v>77</v>
      </c>
      <c r="B26" s="13" t="s">
        <v>78</v>
      </c>
      <c r="C26" s="13"/>
      <c r="D26" s="13"/>
      <c r="E26" s="13"/>
      <c r="F26" s="14" t="n">
        <f aca="false">SUM(F27:F31)</f>
        <v>0</v>
      </c>
      <c r="G26" s="14" t="n">
        <f aca="false">SUM(G27:G31)</f>
        <v>0</v>
      </c>
      <c r="H26" s="13"/>
      <c r="I26" s="14" t="n">
        <f aca="false">SUM(I27:I31)</f>
        <v>0</v>
      </c>
      <c r="J26" s="15" t="s">
        <v>35</v>
      </c>
    </row>
    <row r="27" customFormat="false" ht="15" hidden="false" customHeight="false" outlineLevel="0" collapsed="false">
      <c r="A27" s="16" t="s">
        <v>79</v>
      </c>
      <c r="B27" s="17" t="s">
        <v>80</v>
      </c>
      <c r="C27" s="18" t="s">
        <v>59</v>
      </c>
      <c r="D27" s="19" t="n">
        <v>903</v>
      </c>
      <c r="E27" s="20" t="n">
        <f aca="false">Orçamento!J27</f>
        <v>0</v>
      </c>
      <c r="F27" s="39"/>
      <c r="G27" s="20" t="n">
        <f aca="false">E27-F27</f>
        <v>0</v>
      </c>
      <c r="H27" s="20" t="n">
        <f aca="false">F27+G27</f>
        <v>0</v>
      </c>
      <c r="I27" s="20" t="n">
        <f aca="false">Orçamento!K27</f>
        <v>0</v>
      </c>
    </row>
    <row r="28" customFormat="false" ht="15" hidden="false" customHeight="false" outlineLevel="0" collapsed="false">
      <c r="A28" s="16" t="s">
        <v>81</v>
      </c>
      <c r="B28" s="17" t="s">
        <v>82</v>
      </c>
      <c r="C28" s="18" t="s">
        <v>59</v>
      </c>
      <c r="D28" s="19" t="n">
        <v>646</v>
      </c>
      <c r="E28" s="20" t="n">
        <f aca="false">Orçamento!J28</f>
        <v>0</v>
      </c>
      <c r="F28" s="39"/>
      <c r="G28" s="20" t="n">
        <f aca="false">E28-F28</f>
        <v>0</v>
      </c>
      <c r="H28" s="20" t="n">
        <f aca="false">F28+G28</f>
        <v>0</v>
      </c>
      <c r="I28" s="20" t="n">
        <f aca="false">Orçamento!K28</f>
        <v>0</v>
      </c>
    </row>
    <row r="29" customFormat="false" ht="15" hidden="false" customHeight="false" outlineLevel="0" collapsed="false">
      <c r="A29" s="16" t="s">
        <v>83</v>
      </c>
      <c r="B29" s="17" t="s">
        <v>84</v>
      </c>
      <c r="C29" s="18" t="s">
        <v>59</v>
      </c>
      <c r="D29" s="19" t="n">
        <v>604</v>
      </c>
      <c r="E29" s="20" t="n">
        <f aca="false">Orçamento!J29</f>
        <v>0</v>
      </c>
      <c r="F29" s="39"/>
      <c r="G29" s="20" t="n">
        <f aca="false">E29-F29</f>
        <v>0</v>
      </c>
      <c r="H29" s="20" t="n">
        <f aca="false">F29+G29</f>
        <v>0</v>
      </c>
      <c r="I29" s="20" t="n">
        <f aca="false">Orçamento!K29</f>
        <v>0</v>
      </c>
    </row>
    <row r="30" customFormat="false" ht="15" hidden="false" customHeight="false" outlineLevel="0" collapsed="false">
      <c r="A30" s="16" t="s">
        <v>85</v>
      </c>
      <c r="B30" s="17" t="s">
        <v>86</v>
      </c>
      <c r="C30" s="18" t="s">
        <v>59</v>
      </c>
      <c r="D30" s="19" t="n">
        <v>2590</v>
      </c>
      <c r="E30" s="20" t="n">
        <f aca="false">Orçamento!J30</f>
        <v>0</v>
      </c>
      <c r="F30" s="39"/>
      <c r="G30" s="20" t="n">
        <f aca="false">E30-F30</f>
        <v>0</v>
      </c>
      <c r="H30" s="20" t="n">
        <f aca="false">F30+G30</f>
        <v>0</v>
      </c>
      <c r="I30" s="20" t="n">
        <f aca="false">Orçamento!K30</f>
        <v>0</v>
      </c>
    </row>
    <row r="31" customFormat="false" ht="15" hidden="false" customHeight="false" outlineLevel="0" collapsed="false">
      <c r="A31" s="16" t="s">
        <v>87</v>
      </c>
      <c r="B31" s="17" t="s">
        <v>88</v>
      </c>
      <c r="C31" s="18" t="s">
        <v>89</v>
      </c>
      <c r="D31" s="19" t="n">
        <v>25900</v>
      </c>
      <c r="E31" s="20" t="n">
        <f aca="false">Orçamento!J31</f>
        <v>0</v>
      </c>
      <c r="F31" s="39"/>
      <c r="G31" s="20" t="n">
        <f aca="false">E31-F31</f>
        <v>0</v>
      </c>
      <c r="H31" s="20" t="n">
        <f aca="false">F31+G31</f>
        <v>0</v>
      </c>
      <c r="I31" s="20" t="n">
        <f aca="false">Orçamento!K31</f>
        <v>0</v>
      </c>
    </row>
    <row r="32" customFormat="false" ht="15" hidden="false" customHeight="false" outlineLevel="0" collapsed="false">
      <c r="A32" s="13" t="s">
        <v>90</v>
      </c>
      <c r="B32" s="13" t="s">
        <v>91</v>
      </c>
      <c r="C32" s="13"/>
      <c r="D32" s="13"/>
      <c r="E32" s="13"/>
      <c r="F32" s="14" t="n">
        <f aca="false">SUM(F33:F34)</f>
        <v>0</v>
      </c>
      <c r="G32" s="14" t="n">
        <f aca="false">SUM(G33:G34)</f>
        <v>0</v>
      </c>
      <c r="H32" s="13"/>
      <c r="I32" s="14" t="n">
        <f aca="false">SUM(I33:I34)</f>
        <v>0</v>
      </c>
      <c r="J32" s="15" t="s">
        <v>35</v>
      </c>
    </row>
    <row r="33" customFormat="false" ht="15" hidden="false" customHeight="false" outlineLevel="0" collapsed="false">
      <c r="A33" s="16" t="s">
        <v>92</v>
      </c>
      <c r="B33" s="17" t="s">
        <v>93</v>
      </c>
      <c r="C33" s="18" t="s">
        <v>94</v>
      </c>
      <c r="D33" s="19" t="n">
        <v>3200</v>
      </c>
      <c r="E33" s="20" t="n">
        <f aca="false">Orçamento!J33</f>
        <v>0</v>
      </c>
      <c r="F33" s="39"/>
      <c r="G33" s="20" t="n">
        <f aca="false">E33-F33</f>
        <v>0</v>
      </c>
      <c r="H33" s="20" t="n">
        <f aca="false">F33+G33</f>
        <v>0</v>
      </c>
      <c r="I33" s="20" t="n">
        <f aca="false">Orçamento!K33</f>
        <v>0</v>
      </c>
    </row>
    <row r="34" customFormat="false" ht="15" hidden="false" customHeight="false" outlineLevel="0" collapsed="false">
      <c r="A34" s="16" t="s">
        <v>95</v>
      </c>
      <c r="B34" s="17" t="s">
        <v>96</v>
      </c>
      <c r="C34" s="18" t="s">
        <v>97</v>
      </c>
      <c r="D34" s="19" t="n">
        <v>3.84</v>
      </c>
      <c r="E34" s="20" t="n">
        <f aca="false">Orçamento!J34</f>
        <v>0</v>
      </c>
      <c r="F34" s="39"/>
      <c r="G34" s="20" t="n">
        <f aca="false">E34-F34</f>
        <v>0</v>
      </c>
      <c r="H34" s="20" t="n">
        <f aca="false">F34+G34</f>
        <v>0</v>
      </c>
      <c r="I34" s="20" t="n">
        <f aca="false">Orçamento!K34</f>
        <v>0</v>
      </c>
    </row>
    <row r="35" customFormat="false" ht="15" hidden="false" customHeight="false" outlineLevel="0" collapsed="false">
      <c r="A35" s="13" t="s">
        <v>98</v>
      </c>
      <c r="B35" s="13" t="s">
        <v>99</v>
      </c>
      <c r="C35" s="13"/>
      <c r="D35" s="13"/>
      <c r="E35" s="13"/>
      <c r="F35" s="14" t="n">
        <f aca="false">SUM(F36:F37)</f>
        <v>0</v>
      </c>
      <c r="G35" s="14" t="n">
        <f aca="false">SUM(G36:G37)</f>
        <v>0</v>
      </c>
      <c r="H35" s="13"/>
      <c r="I35" s="14" t="n">
        <f aca="false">SUM(I36:I37)</f>
        <v>0</v>
      </c>
      <c r="J35" s="15" t="s">
        <v>35</v>
      </c>
    </row>
    <row r="36" customFormat="false" ht="15" hidden="false" customHeight="false" outlineLevel="0" collapsed="false">
      <c r="A36" s="16" t="s">
        <v>100</v>
      </c>
      <c r="B36" s="17" t="s">
        <v>99</v>
      </c>
      <c r="C36" s="18" t="s">
        <v>94</v>
      </c>
      <c r="D36" s="19" t="n">
        <v>7856</v>
      </c>
      <c r="E36" s="20" t="n">
        <f aca="false">Orçamento!J36</f>
        <v>0</v>
      </c>
      <c r="F36" s="39"/>
      <c r="G36" s="20" t="n">
        <f aca="false">E36-F36</f>
        <v>0</v>
      </c>
      <c r="H36" s="20" t="n">
        <f aca="false">F36+G36</f>
        <v>0</v>
      </c>
      <c r="I36" s="20" t="n">
        <f aca="false">Orçamento!K36</f>
        <v>0</v>
      </c>
    </row>
    <row r="37" customFormat="false" ht="15" hidden="false" customHeight="false" outlineLevel="0" collapsed="false">
      <c r="A37" s="16" t="s">
        <v>101</v>
      </c>
      <c r="B37" s="17" t="s">
        <v>102</v>
      </c>
      <c r="C37" s="18" t="s">
        <v>97</v>
      </c>
      <c r="D37" s="19" t="n">
        <v>3.54</v>
      </c>
      <c r="E37" s="20" t="n">
        <f aca="false">Orçamento!J37</f>
        <v>0</v>
      </c>
      <c r="F37" s="39"/>
      <c r="G37" s="20" t="n">
        <f aca="false">E37-F37</f>
        <v>0</v>
      </c>
      <c r="H37" s="20" t="n">
        <f aca="false">F37+G37</f>
        <v>0</v>
      </c>
      <c r="I37" s="20" t="n">
        <f aca="false">Orçamento!K37</f>
        <v>0</v>
      </c>
    </row>
    <row r="38" customFormat="false" ht="15" hidden="false" customHeight="false" outlineLevel="0" collapsed="false">
      <c r="A38" s="13" t="s">
        <v>103</v>
      </c>
      <c r="B38" s="13" t="s">
        <v>104</v>
      </c>
      <c r="C38" s="13"/>
      <c r="D38" s="13"/>
      <c r="E38" s="13"/>
      <c r="F38" s="14" t="n">
        <f aca="false">SUM(F39:F42)</f>
        <v>0</v>
      </c>
      <c r="G38" s="14" t="n">
        <f aca="false">SUM(G39:G42)</f>
        <v>0</v>
      </c>
      <c r="H38" s="13"/>
      <c r="I38" s="14" t="n">
        <f aca="false">SUM(I39:I42)</f>
        <v>0</v>
      </c>
      <c r="J38" s="15" t="s">
        <v>35</v>
      </c>
    </row>
    <row r="39" customFormat="false" ht="15" hidden="false" customHeight="false" outlineLevel="0" collapsed="false">
      <c r="A39" s="16" t="s">
        <v>105</v>
      </c>
      <c r="B39" s="17" t="s">
        <v>106</v>
      </c>
      <c r="C39" s="18" t="s">
        <v>59</v>
      </c>
      <c r="D39" s="19" t="n">
        <v>231</v>
      </c>
      <c r="E39" s="20" t="n">
        <f aca="false">Orçamento!J39</f>
        <v>0</v>
      </c>
      <c r="F39" s="39"/>
      <c r="G39" s="20" t="n">
        <f aca="false">E39-F39</f>
        <v>0</v>
      </c>
      <c r="H39" s="20" t="n">
        <f aca="false">F39+G39</f>
        <v>0</v>
      </c>
      <c r="I39" s="20" t="n">
        <f aca="false">Orçamento!K39</f>
        <v>0</v>
      </c>
    </row>
    <row r="40" customFormat="false" ht="15" hidden="false" customHeight="false" outlineLevel="0" collapsed="false">
      <c r="A40" s="16" t="s">
        <v>107</v>
      </c>
      <c r="B40" s="17" t="s">
        <v>108</v>
      </c>
      <c r="C40" s="18" t="s">
        <v>59</v>
      </c>
      <c r="D40" s="19" t="n">
        <v>220</v>
      </c>
      <c r="E40" s="20" t="n">
        <f aca="false">Orçamento!J40</f>
        <v>0</v>
      </c>
      <c r="F40" s="39"/>
      <c r="G40" s="20" t="n">
        <f aca="false">E40-F40</f>
        <v>0</v>
      </c>
      <c r="H40" s="20" t="n">
        <f aca="false">F40+G40</f>
        <v>0</v>
      </c>
      <c r="I40" s="20" t="n">
        <f aca="false">Orçamento!K40</f>
        <v>0</v>
      </c>
    </row>
    <row r="41" customFormat="false" ht="15" hidden="false" customHeight="false" outlineLevel="0" collapsed="false">
      <c r="A41" s="16" t="s">
        <v>109</v>
      </c>
      <c r="B41" s="17" t="s">
        <v>110</v>
      </c>
      <c r="C41" s="18" t="s">
        <v>59</v>
      </c>
      <c r="D41" s="19" t="n">
        <v>451</v>
      </c>
      <c r="E41" s="20" t="n">
        <f aca="false">Orçamento!J41</f>
        <v>0</v>
      </c>
      <c r="F41" s="39"/>
      <c r="G41" s="20" t="n">
        <f aca="false">E41-F41</f>
        <v>0</v>
      </c>
      <c r="H41" s="20" t="n">
        <f aca="false">F41+G41</f>
        <v>0</v>
      </c>
      <c r="I41" s="20" t="n">
        <f aca="false">Orçamento!K41</f>
        <v>0</v>
      </c>
    </row>
    <row r="42" customFormat="false" ht="15" hidden="false" customHeight="false" outlineLevel="0" collapsed="false">
      <c r="A42" s="16" t="s">
        <v>111</v>
      </c>
      <c r="B42" s="17" t="s">
        <v>88</v>
      </c>
      <c r="C42" s="18" t="s">
        <v>89</v>
      </c>
      <c r="D42" s="19" t="n">
        <v>902</v>
      </c>
      <c r="E42" s="20" t="n">
        <f aca="false">Orçamento!J42</f>
        <v>0</v>
      </c>
      <c r="F42" s="39"/>
      <c r="G42" s="20" t="n">
        <f aca="false">E42-F42</f>
        <v>0</v>
      </c>
      <c r="H42" s="20" t="n">
        <f aca="false">F42+G42</f>
        <v>0</v>
      </c>
      <c r="I42" s="20" t="n">
        <f aca="false">Orçamento!K42</f>
        <v>0</v>
      </c>
    </row>
    <row r="43" customFormat="false" ht="15" hidden="false" customHeight="false" outlineLevel="0" collapsed="false">
      <c r="A43" s="13" t="s">
        <v>112</v>
      </c>
      <c r="B43" s="13" t="s">
        <v>113</v>
      </c>
      <c r="C43" s="13"/>
      <c r="D43" s="13"/>
      <c r="E43" s="13"/>
      <c r="F43" s="14" t="n">
        <f aca="false">SUM(F44:F47)</f>
        <v>0</v>
      </c>
      <c r="G43" s="14" t="n">
        <f aca="false">SUM(G44:G47)</f>
        <v>0</v>
      </c>
      <c r="H43" s="13"/>
      <c r="I43" s="14" t="n">
        <f aca="false">SUM(I44:I47)</f>
        <v>0</v>
      </c>
      <c r="J43" s="15" t="s">
        <v>35</v>
      </c>
    </row>
    <row r="44" customFormat="false" ht="15" hidden="false" customHeight="false" outlineLevel="0" collapsed="false">
      <c r="A44" s="16" t="s">
        <v>114</v>
      </c>
      <c r="B44" s="17" t="s">
        <v>115</v>
      </c>
      <c r="C44" s="18" t="s">
        <v>68</v>
      </c>
      <c r="D44" s="19" t="n">
        <v>168</v>
      </c>
      <c r="E44" s="20" t="n">
        <f aca="false">Orçamento!J44</f>
        <v>0</v>
      </c>
      <c r="F44" s="39"/>
      <c r="G44" s="20" t="n">
        <f aca="false">E44-F44</f>
        <v>0</v>
      </c>
      <c r="H44" s="20" t="n">
        <f aca="false">F44+G44</f>
        <v>0</v>
      </c>
      <c r="I44" s="20" t="n">
        <f aca="false">Orçamento!K44</f>
        <v>0</v>
      </c>
    </row>
    <row r="45" customFormat="false" ht="15" hidden="false" customHeight="false" outlineLevel="0" collapsed="false">
      <c r="A45" s="16" t="s">
        <v>116</v>
      </c>
      <c r="B45" s="17" t="s">
        <v>117</v>
      </c>
      <c r="C45" s="18" t="s">
        <v>68</v>
      </c>
      <c r="D45" s="19" t="n">
        <v>292</v>
      </c>
      <c r="E45" s="20" t="n">
        <f aca="false">Orçamento!J45</f>
        <v>0</v>
      </c>
      <c r="F45" s="39"/>
      <c r="G45" s="20" t="n">
        <f aca="false">E45-F45</f>
        <v>0</v>
      </c>
      <c r="H45" s="20" t="n">
        <f aca="false">F45+G45</f>
        <v>0</v>
      </c>
      <c r="I45" s="20" t="n">
        <f aca="false">Orçamento!K45</f>
        <v>0</v>
      </c>
    </row>
    <row r="46" customFormat="false" ht="15" hidden="false" customHeight="false" outlineLevel="0" collapsed="false">
      <c r="A46" s="16" t="s">
        <v>118</v>
      </c>
      <c r="B46" s="17" t="s">
        <v>119</v>
      </c>
      <c r="C46" s="18" t="s">
        <v>68</v>
      </c>
      <c r="D46" s="19" t="n">
        <v>79</v>
      </c>
      <c r="E46" s="20" t="n">
        <f aca="false">Orçamento!J46</f>
        <v>0</v>
      </c>
      <c r="F46" s="39"/>
      <c r="G46" s="20" t="n">
        <f aca="false">E46-F46</f>
        <v>0</v>
      </c>
      <c r="H46" s="20" t="n">
        <f aca="false">F46+G46</f>
        <v>0</v>
      </c>
      <c r="I46" s="20" t="n">
        <f aca="false">Orçamento!K46</f>
        <v>0</v>
      </c>
    </row>
    <row r="47" customFormat="false" ht="15" hidden="false" customHeight="false" outlineLevel="0" collapsed="false">
      <c r="A47" s="16" t="s">
        <v>120</v>
      </c>
      <c r="B47" s="17" t="s">
        <v>88</v>
      </c>
      <c r="C47" s="18" t="s">
        <v>89</v>
      </c>
      <c r="D47" s="19" t="n">
        <v>4312</v>
      </c>
      <c r="E47" s="20" t="n">
        <f aca="false">Orçamento!J47</f>
        <v>0</v>
      </c>
      <c r="F47" s="39"/>
      <c r="G47" s="20" t="n">
        <f aca="false">E47-F47</f>
        <v>0</v>
      </c>
      <c r="H47" s="20" t="n">
        <f aca="false">F47+G47</f>
        <v>0</v>
      </c>
      <c r="I47" s="20" t="n">
        <f aca="false">Orçamento!K47</f>
        <v>0</v>
      </c>
    </row>
    <row r="48" customFormat="false" ht="15" hidden="false" customHeight="false" outlineLevel="0" collapsed="false">
      <c r="A48" s="13" t="s">
        <v>121</v>
      </c>
      <c r="B48" s="13" t="s">
        <v>122</v>
      </c>
      <c r="C48" s="13"/>
      <c r="D48" s="13"/>
      <c r="E48" s="13"/>
      <c r="F48" s="14" t="n">
        <f aca="false">SUM(F49:F60)</f>
        <v>0</v>
      </c>
      <c r="G48" s="14" t="n">
        <f aca="false">SUM(G49:G60)</f>
        <v>0</v>
      </c>
      <c r="H48" s="13"/>
      <c r="I48" s="14" t="n">
        <f aca="false">SUM(I49:I60)</f>
        <v>0</v>
      </c>
      <c r="J48" s="15" t="s">
        <v>35</v>
      </c>
    </row>
    <row r="49" customFormat="false" ht="15" hidden="false" customHeight="false" outlineLevel="0" collapsed="false">
      <c r="A49" s="16" t="s">
        <v>123</v>
      </c>
      <c r="B49" s="17" t="s">
        <v>124</v>
      </c>
      <c r="C49" s="18" t="s">
        <v>125</v>
      </c>
      <c r="D49" s="19" t="n">
        <v>11</v>
      </c>
      <c r="E49" s="20" t="n">
        <f aca="false">Orçamento!J49</f>
        <v>0</v>
      </c>
      <c r="F49" s="39"/>
      <c r="G49" s="20" t="n">
        <f aca="false">E49-F49</f>
        <v>0</v>
      </c>
      <c r="H49" s="20" t="n">
        <f aca="false">F49+G49</f>
        <v>0</v>
      </c>
      <c r="I49" s="20" t="n">
        <f aca="false">Orçamento!K49</f>
        <v>0</v>
      </c>
    </row>
    <row r="50" customFormat="false" ht="15" hidden="false" customHeight="false" outlineLevel="0" collapsed="false">
      <c r="A50" s="16" t="s">
        <v>126</v>
      </c>
      <c r="B50" s="17" t="s">
        <v>127</v>
      </c>
      <c r="C50" s="18" t="s">
        <v>68</v>
      </c>
      <c r="D50" s="19" t="n">
        <v>13</v>
      </c>
      <c r="E50" s="20" t="n">
        <f aca="false">Orçamento!J50</f>
        <v>0</v>
      </c>
      <c r="F50" s="39"/>
      <c r="G50" s="20" t="n">
        <f aca="false">E50-F50</f>
        <v>0</v>
      </c>
      <c r="H50" s="20" t="n">
        <f aca="false">F50+G50</f>
        <v>0</v>
      </c>
      <c r="I50" s="20" t="n">
        <f aca="false">Orçamento!K50</f>
        <v>0</v>
      </c>
    </row>
    <row r="51" customFormat="false" ht="15" hidden="false" customHeight="false" outlineLevel="0" collapsed="false">
      <c r="A51" s="16" t="s">
        <v>128</v>
      </c>
      <c r="B51" s="17" t="s">
        <v>129</v>
      </c>
      <c r="C51" s="18" t="s">
        <v>68</v>
      </c>
      <c r="D51" s="19" t="n">
        <v>7</v>
      </c>
      <c r="E51" s="20" t="n">
        <f aca="false">Orçamento!J51</f>
        <v>0</v>
      </c>
      <c r="F51" s="39"/>
      <c r="G51" s="20" t="n">
        <f aca="false">E51-F51</f>
        <v>0</v>
      </c>
      <c r="H51" s="20" t="n">
        <f aca="false">F51+G51</f>
        <v>0</v>
      </c>
      <c r="I51" s="20" t="n">
        <f aca="false">Orçamento!K51</f>
        <v>0</v>
      </c>
    </row>
    <row r="52" customFormat="false" ht="15" hidden="false" customHeight="false" outlineLevel="0" collapsed="false">
      <c r="A52" s="16" t="s">
        <v>130</v>
      </c>
      <c r="B52" s="17" t="s">
        <v>131</v>
      </c>
      <c r="C52" s="18" t="s">
        <v>56</v>
      </c>
      <c r="D52" s="19" t="n">
        <v>5</v>
      </c>
      <c r="E52" s="20" t="n">
        <f aca="false">Orçamento!J52</f>
        <v>0</v>
      </c>
      <c r="F52" s="39"/>
      <c r="G52" s="20" t="n">
        <f aca="false">E52-F52</f>
        <v>0</v>
      </c>
      <c r="H52" s="20" t="n">
        <f aca="false">F52+G52</f>
        <v>0</v>
      </c>
      <c r="I52" s="20" t="n">
        <f aca="false">Orçamento!K52</f>
        <v>0</v>
      </c>
    </row>
    <row r="53" customFormat="false" ht="15" hidden="false" customHeight="false" outlineLevel="0" collapsed="false">
      <c r="A53" s="16" t="s">
        <v>132</v>
      </c>
      <c r="B53" s="17" t="s">
        <v>133</v>
      </c>
      <c r="C53" s="18" t="s">
        <v>56</v>
      </c>
      <c r="D53" s="19" t="n">
        <v>3</v>
      </c>
      <c r="E53" s="20" t="n">
        <f aca="false">Orçamento!J53</f>
        <v>0</v>
      </c>
      <c r="F53" s="39"/>
      <c r="G53" s="20" t="n">
        <f aca="false">E53-F53</f>
        <v>0</v>
      </c>
      <c r="H53" s="20" t="n">
        <f aca="false">F53+G53</f>
        <v>0</v>
      </c>
      <c r="I53" s="20" t="n">
        <f aca="false">Orçamento!K53</f>
        <v>0</v>
      </c>
    </row>
    <row r="54" customFormat="false" ht="15" hidden="false" customHeight="false" outlineLevel="0" collapsed="false">
      <c r="A54" s="16" t="s">
        <v>134</v>
      </c>
      <c r="B54" s="17" t="s">
        <v>135</v>
      </c>
      <c r="C54" s="18" t="s">
        <v>125</v>
      </c>
      <c r="D54" s="19" t="n">
        <v>178</v>
      </c>
      <c r="E54" s="20" t="n">
        <f aca="false">Orçamento!J54</f>
        <v>0</v>
      </c>
      <c r="F54" s="39"/>
      <c r="G54" s="20" t="n">
        <f aca="false">E54-F54</f>
        <v>0</v>
      </c>
      <c r="H54" s="20" t="n">
        <f aca="false">F54+G54</f>
        <v>0</v>
      </c>
      <c r="I54" s="20" t="n">
        <f aca="false">Orçamento!K54</f>
        <v>0</v>
      </c>
    </row>
    <row r="55" customFormat="false" ht="15" hidden="false" customHeight="false" outlineLevel="0" collapsed="false">
      <c r="A55" s="16" t="s">
        <v>136</v>
      </c>
      <c r="B55" s="17" t="s">
        <v>137</v>
      </c>
      <c r="C55" s="18" t="s">
        <v>125</v>
      </c>
      <c r="D55" s="19" t="n">
        <v>240</v>
      </c>
      <c r="E55" s="20" t="n">
        <f aca="false">Orçamento!J55</f>
        <v>0</v>
      </c>
      <c r="F55" s="39"/>
      <c r="G55" s="20" t="n">
        <f aca="false">E55-F55</f>
        <v>0</v>
      </c>
      <c r="H55" s="20" t="n">
        <f aca="false">F55+G55</f>
        <v>0</v>
      </c>
      <c r="I55" s="20" t="n">
        <f aca="false">Orçamento!K55</f>
        <v>0</v>
      </c>
    </row>
    <row r="56" customFormat="false" ht="15" hidden="false" customHeight="false" outlineLevel="0" collapsed="false">
      <c r="A56" s="16" t="s">
        <v>138</v>
      </c>
      <c r="B56" s="17" t="s">
        <v>139</v>
      </c>
      <c r="C56" s="18" t="s">
        <v>125</v>
      </c>
      <c r="D56" s="19" t="n">
        <v>908</v>
      </c>
      <c r="E56" s="20" t="n">
        <f aca="false">Orçamento!J56</f>
        <v>0</v>
      </c>
      <c r="F56" s="39"/>
      <c r="G56" s="20" t="n">
        <f aca="false">E56-F56</f>
        <v>0</v>
      </c>
      <c r="H56" s="20" t="n">
        <f aca="false">F56+G56</f>
        <v>0</v>
      </c>
      <c r="I56" s="20" t="n">
        <f aca="false">Orçamento!K56</f>
        <v>0</v>
      </c>
    </row>
    <row r="57" customFormat="false" ht="15" hidden="false" customHeight="false" outlineLevel="0" collapsed="false">
      <c r="A57" s="16" t="s">
        <v>140</v>
      </c>
      <c r="B57" s="17" t="s">
        <v>141</v>
      </c>
      <c r="C57" s="18" t="s">
        <v>56</v>
      </c>
      <c r="D57" s="19" t="n">
        <v>3</v>
      </c>
      <c r="E57" s="20" t="n">
        <f aca="false">Orçamento!J57</f>
        <v>0</v>
      </c>
      <c r="F57" s="39"/>
      <c r="G57" s="20" t="n">
        <f aca="false">E57-F57</f>
        <v>0</v>
      </c>
      <c r="H57" s="20" t="n">
        <f aca="false">F57+G57</f>
        <v>0</v>
      </c>
      <c r="I57" s="20" t="n">
        <f aca="false">Orçamento!K57</f>
        <v>0</v>
      </c>
    </row>
    <row r="58" customFormat="false" ht="15" hidden="false" customHeight="false" outlineLevel="0" collapsed="false">
      <c r="A58" s="16" t="s">
        <v>142</v>
      </c>
      <c r="B58" s="17" t="s">
        <v>143</v>
      </c>
      <c r="C58" s="18" t="s">
        <v>56</v>
      </c>
      <c r="D58" s="19" t="n">
        <v>3</v>
      </c>
      <c r="E58" s="20" t="n">
        <f aca="false">Orçamento!J58</f>
        <v>0</v>
      </c>
      <c r="F58" s="39"/>
      <c r="G58" s="20" t="n">
        <f aca="false">E58-F58</f>
        <v>0</v>
      </c>
      <c r="H58" s="20" t="n">
        <f aca="false">F58+G58</f>
        <v>0</v>
      </c>
      <c r="I58" s="20" t="n">
        <f aca="false">Orçamento!K58</f>
        <v>0</v>
      </c>
    </row>
    <row r="59" customFormat="false" ht="15" hidden="false" customHeight="false" outlineLevel="0" collapsed="false">
      <c r="A59" s="16" t="s">
        <v>144</v>
      </c>
      <c r="B59" s="17" t="s">
        <v>145</v>
      </c>
      <c r="C59" s="18" t="s">
        <v>56</v>
      </c>
      <c r="D59" s="19" t="n">
        <v>2</v>
      </c>
      <c r="E59" s="20" t="n">
        <f aca="false">Orçamento!J59</f>
        <v>0</v>
      </c>
      <c r="F59" s="39"/>
      <c r="G59" s="20" t="n">
        <f aca="false">E59-F59</f>
        <v>0</v>
      </c>
      <c r="H59" s="20" t="n">
        <f aca="false">F59+G59</f>
        <v>0</v>
      </c>
      <c r="I59" s="20" t="n">
        <f aca="false">Orçamento!K59</f>
        <v>0</v>
      </c>
    </row>
    <row r="60" customFormat="false" ht="15" hidden="false" customHeight="false" outlineLevel="0" collapsed="false">
      <c r="A60" s="16" t="s">
        <v>146</v>
      </c>
      <c r="B60" s="17" t="s">
        <v>147</v>
      </c>
      <c r="C60" s="18" t="s">
        <v>56</v>
      </c>
      <c r="D60" s="19" t="n">
        <v>8</v>
      </c>
      <c r="E60" s="20" t="n">
        <f aca="false">Orçamento!J60</f>
        <v>0</v>
      </c>
      <c r="F60" s="39"/>
      <c r="G60" s="20" t="n">
        <f aca="false">E60-F60</f>
        <v>0</v>
      </c>
      <c r="H60" s="20" t="n">
        <f aca="false">F60+G60</f>
        <v>0</v>
      </c>
      <c r="I60" s="20" t="n">
        <f aca="false">Orçamento!K60</f>
        <v>0</v>
      </c>
    </row>
    <row r="61" customFormat="false" ht="15" hidden="false" customHeight="false" outlineLevel="0" collapsed="false">
      <c r="A61" s="13" t="s">
        <v>148</v>
      </c>
      <c r="B61" s="13" t="s">
        <v>149</v>
      </c>
      <c r="C61" s="13"/>
      <c r="D61" s="13"/>
      <c r="E61" s="13"/>
      <c r="F61" s="14" t="n">
        <f aca="false">SUM(F62:F78)</f>
        <v>0</v>
      </c>
      <c r="G61" s="14" t="n">
        <f aca="false">SUM(G62:G78)</f>
        <v>0</v>
      </c>
      <c r="H61" s="13"/>
      <c r="I61" s="14" t="n">
        <f aca="false">SUM(I62:I78)</f>
        <v>0</v>
      </c>
      <c r="J61" s="15" t="s">
        <v>35</v>
      </c>
    </row>
    <row r="62" customFormat="false" ht="15" hidden="false" customHeight="false" outlineLevel="0" collapsed="false">
      <c r="A62" s="16" t="s">
        <v>150</v>
      </c>
      <c r="B62" s="17" t="s">
        <v>151</v>
      </c>
      <c r="C62" s="18" t="s">
        <v>94</v>
      </c>
      <c r="D62" s="19" t="n">
        <v>225</v>
      </c>
      <c r="E62" s="20" t="n">
        <f aca="false">Orçamento!J62</f>
        <v>0</v>
      </c>
      <c r="F62" s="39"/>
      <c r="G62" s="20" t="n">
        <f aca="false">E62-F62</f>
        <v>0</v>
      </c>
      <c r="H62" s="20" t="n">
        <f aca="false">F62+G62</f>
        <v>0</v>
      </c>
      <c r="I62" s="20" t="n">
        <f aca="false">Orçamento!K62</f>
        <v>0</v>
      </c>
    </row>
    <row r="63" customFormat="false" ht="15" hidden="false" customHeight="false" outlineLevel="0" collapsed="false">
      <c r="A63" s="16" t="s">
        <v>152</v>
      </c>
      <c r="B63" s="17" t="s">
        <v>153</v>
      </c>
      <c r="C63" s="18" t="s">
        <v>94</v>
      </c>
      <c r="D63" s="19" t="n">
        <v>1543</v>
      </c>
      <c r="E63" s="20" t="n">
        <f aca="false">Orçamento!J63</f>
        <v>0</v>
      </c>
      <c r="F63" s="39"/>
      <c r="G63" s="20" t="n">
        <f aca="false">E63-F63</f>
        <v>0</v>
      </c>
      <c r="H63" s="20" t="n">
        <f aca="false">F63+G63</f>
        <v>0</v>
      </c>
      <c r="I63" s="20" t="n">
        <f aca="false">Orçamento!K63</f>
        <v>0</v>
      </c>
    </row>
    <row r="64" customFormat="false" ht="15" hidden="false" customHeight="false" outlineLevel="0" collapsed="false">
      <c r="A64" s="16" t="s">
        <v>154</v>
      </c>
      <c r="B64" s="17" t="s">
        <v>155</v>
      </c>
      <c r="C64" s="18" t="s">
        <v>56</v>
      </c>
      <c r="D64" s="19" t="n">
        <v>510</v>
      </c>
      <c r="E64" s="20" t="n">
        <f aca="false">Orçamento!J64</f>
        <v>0</v>
      </c>
      <c r="F64" s="39"/>
      <c r="G64" s="20" t="n">
        <f aca="false">E64-F64</f>
        <v>0</v>
      </c>
      <c r="H64" s="20" t="n">
        <f aca="false">F64+G64</f>
        <v>0</v>
      </c>
      <c r="I64" s="20" t="n">
        <f aca="false">Orçamento!K64</f>
        <v>0</v>
      </c>
    </row>
    <row r="65" customFormat="false" ht="15" hidden="false" customHeight="false" outlineLevel="0" collapsed="false">
      <c r="A65" s="16" t="s">
        <v>156</v>
      </c>
      <c r="B65" s="17" t="s">
        <v>157</v>
      </c>
      <c r="C65" s="18" t="s">
        <v>94</v>
      </c>
      <c r="D65" s="19" t="n">
        <v>13</v>
      </c>
      <c r="E65" s="20" t="n">
        <f aca="false">Orçamento!J65</f>
        <v>0</v>
      </c>
      <c r="F65" s="39"/>
      <c r="G65" s="20" t="n">
        <f aca="false">E65-F65</f>
        <v>0</v>
      </c>
      <c r="H65" s="20" t="n">
        <f aca="false">F65+G65</f>
        <v>0</v>
      </c>
      <c r="I65" s="20" t="n">
        <f aca="false">Orçamento!K65</f>
        <v>0</v>
      </c>
    </row>
    <row r="66" customFormat="false" ht="15" hidden="false" customHeight="false" outlineLevel="0" collapsed="false">
      <c r="A66" s="16" t="s">
        <v>158</v>
      </c>
      <c r="B66" s="17" t="s">
        <v>159</v>
      </c>
      <c r="C66" s="18" t="s">
        <v>56</v>
      </c>
      <c r="D66" s="19" t="n">
        <v>9</v>
      </c>
      <c r="E66" s="20" t="n">
        <f aca="false">Orçamento!J66</f>
        <v>0</v>
      </c>
      <c r="F66" s="39"/>
      <c r="G66" s="20" t="n">
        <f aca="false">E66-F66</f>
        <v>0</v>
      </c>
      <c r="H66" s="20" t="n">
        <f aca="false">F66+G66</f>
        <v>0</v>
      </c>
      <c r="I66" s="20" t="n">
        <f aca="false">Orçamento!K66</f>
        <v>0</v>
      </c>
    </row>
    <row r="67" customFormat="false" ht="15" hidden="false" customHeight="false" outlineLevel="0" collapsed="false">
      <c r="A67" s="16" t="s">
        <v>160</v>
      </c>
      <c r="B67" s="17" t="s">
        <v>161</v>
      </c>
      <c r="C67" s="18" t="s">
        <v>94</v>
      </c>
      <c r="D67" s="19" t="n">
        <v>9</v>
      </c>
      <c r="E67" s="20" t="n">
        <f aca="false">Orçamento!J67</f>
        <v>0</v>
      </c>
      <c r="F67" s="39"/>
      <c r="G67" s="20" t="n">
        <f aca="false">E67-F67</f>
        <v>0</v>
      </c>
      <c r="H67" s="20" t="n">
        <f aca="false">F67+G67</f>
        <v>0</v>
      </c>
      <c r="I67" s="20" t="n">
        <f aca="false">Orçamento!K67</f>
        <v>0</v>
      </c>
    </row>
    <row r="68" customFormat="false" ht="15" hidden="false" customHeight="false" outlineLevel="0" collapsed="false">
      <c r="A68" s="16" t="s">
        <v>162</v>
      </c>
      <c r="B68" s="17" t="s">
        <v>163</v>
      </c>
      <c r="C68" s="18" t="s">
        <v>164</v>
      </c>
      <c r="D68" s="19" t="n">
        <v>2</v>
      </c>
      <c r="E68" s="20" t="n">
        <f aca="false">Orçamento!J68</f>
        <v>0</v>
      </c>
      <c r="F68" s="39"/>
      <c r="G68" s="20" t="n">
        <f aca="false">E68-F68</f>
        <v>0</v>
      </c>
      <c r="H68" s="20" t="n">
        <f aca="false">F68+G68</f>
        <v>0</v>
      </c>
      <c r="I68" s="20" t="n">
        <f aca="false">Orçamento!K68</f>
        <v>0</v>
      </c>
    </row>
    <row r="69" customFormat="false" ht="15" hidden="false" customHeight="false" outlineLevel="0" collapsed="false">
      <c r="A69" s="16" t="s">
        <v>165</v>
      </c>
      <c r="B69" s="17" t="s">
        <v>166</v>
      </c>
      <c r="C69" s="18" t="s">
        <v>56</v>
      </c>
      <c r="D69" s="19" t="n">
        <v>1</v>
      </c>
      <c r="E69" s="20" t="n">
        <f aca="false">Orçamento!J69</f>
        <v>0</v>
      </c>
      <c r="F69" s="39"/>
      <c r="G69" s="20" t="n">
        <f aca="false">E69-F69</f>
        <v>0</v>
      </c>
      <c r="H69" s="20" t="n">
        <f aca="false">F69+G69</f>
        <v>0</v>
      </c>
      <c r="I69" s="20" t="n">
        <f aca="false">Orçamento!K69</f>
        <v>0</v>
      </c>
    </row>
    <row r="70" customFormat="false" ht="15" hidden="false" customHeight="false" outlineLevel="0" collapsed="false">
      <c r="A70" s="16" t="s">
        <v>167</v>
      </c>
      <c r="B70" s="17" t="s">
        <v>168</v>
      </c>
      <c r="C70" s="18" t="s">
        <v>94</v>
      </c>
      <c r="D70" s="19" t="n">
        <v>13</v>
      </c>
      <c r="E70" s="20" t="n">
        <f aca="false">Orçamento!J70</f>
        <v>0</v>
      </c>
      <c r="F70" s="39"/>
      <c r="G70" s="20" t="n">
        <f aca="false">E70-F70</f>
        <v>0</v>
      </c>
      <c r="H70" s="20" t="n">
        <f aca="false">F70+G70</f>
        <v>0</v>
      </c>
      <c r="I70" s="20" t="n">
        <f aca="false">Orçamento!K70</f>
        <v>0</v>
      </c>
    </row>
    <row r="71" customFormat="false" ht="15" hidden="false" customHeight="false" outlineLevel="0" collapsed="false">
      <c r="A71" s="16" t="s">
        <v>169</v>
      </c>
      <c r="B71" s="17" t="s">
        <v>170</v>
      </c>
      <c r="C71" s="18" t="s">
        <v>43</v>
      </c>
      <c r="D71" s="19" t="n">
        <v>1</v>
      </c>
      <c r="E71" s="20" t="n">
        <f aca="false">Orçamento!J71</f>
        <v>0</v>
      </c>
      <c r="F71" s="39"/>
      <c r="G71" s="20" t="n">
        <f aca="false">E71-F71</f>
        <v>0</v>
      </c>
      <c r="H71" s="20" t="n">
        <f aca="false">F71+G71</f>
        <v>0</v>
      </c>
      <c r="I71" s="20" t="n">
        <f aca="false">Orçamento!K71</f>
        <v>0</v>
      </c>
    </row>
    <row r="72" customFormat="false" ht="15" hidden="false" customHeight="false" outlineLevel="0" collapsed="false">
      <c r="A72" s="16" t="s">
        <v>171</v>
      </c>
      <c r="B72" s="17" t="s">
        <v>172</v>
      </c>
      <c r="C72" s="18" t="s">
        <v>56</v>
      </c>
      <c r="D72" s="19" t="n">
        <v>1</v>
      </c>
      <c r="E72" s="20" t="n">
        <f aca="false">Orçamento!J72</f>
        <v>0</v>
      </c>
      <c r="F72" s="39"/>
      <c r="G72" s="20" t="n">
        <f aca="false">E72-F72</f>
        <v>0</v>
      </c>
      <c r="H72" s="20" t="n">
        <f aca="false">F72+G72</f>
        <v>0</v>
      </c>
      <c r="I72" s="20" t="n">
        <f aca="false">Orçamento!K72</f>
        <v>0</v>
      </c>
    </row>
    <row r="73" customFormat="false" ht="15" hidden="false" customHeight="false" outlineLevel="0" collapsed="false">
      <c r="A73" s="16" t="s">
        <v>173</v>
      </c>
      <c r="B73" s="17" t="s">
        <v>174</v>
      </c>
      <c r="C73" s="18" t="s">
        <v>43</v>
      </c>
      <c r="D73" s="19" t="n">
        <v>1</v>
      </c>
      <c r="E73" s="20" t="n">
        <f aca="false">Orçamento!J73</f>
        <v>0</v>
      </c>
      <c r="F73" s="39"/>
      <c r="G73" s="20" t="n">
        <f aca="false">E73-F73</f>
        <v>0</v>
      </c>
      <c r="H73" s="20" t="n">
        <f aca="false">F73+G73</f>
        <v>0</v>
      </c>
      <c r="I73" s="20" t="n">
        <f aca="false">Orçamento!K73</f>
        <v>0</v>
      </c>
    </row>
    <row r="74" customFormat="false" ht="15" hidden="false" customHeight="false" outlineLevel="0" collapsed="false">
      <c r="A74" s="16" t="s">
        <v>175</v>
      </c>
      <c r="B74" s="17" t="s">
        <v>176</v>
      </c>
      <c r="C74" s="18" t="s">
        <v>56</v>
      </c>
      <c r="D74" s="19" t="n">
        <v>1</v>
      </c>
      <c r="E74" s="20" t="n">
        <f aca="false">Orçamento!J74</f>
        <v>0</v>
      </c>
      <c r="F74" s="39"/>
      <c r="G74" s="20" t="n">
        <f aca="false">E74-F74</f>
        <v>0</v>
      </c>
      <c r="H74" s="20" t="n">
        <f aca="false">F74+G74</f>
        <v>0</v>
      </c>
      <c r="I74" s="20" t="n">
        <f aca="false">Orçamento!K74</f>
        <v>0</v>
      </c>
    </row>
    <row r="75" customFormat="false" ht="15" hidden="false" customHeight="false" outlineLevel="0" collapsed="false">
      <c r="A75" s="16" t="s">
        <v>177</v>
      </c>
      <c r="B75" s="17" t="s">
        <v>178</v>
      </c>
      <c r="C75" s="18" t="s">
        <v>56</v>
      </c>
      <c r="D75" s="19" t="n">
        <v>1</v>
      </c>
      <c r="E75" s="20" t="n">
        <f aca="false">Orçamento!J75</f>
        <v>0</v>
      </c>
      <c r="F75" s="39"/>
      <c r="G75" s="20" t="n">
        <f aca="false">E75-F75</f>
        <v>0</v>
      </c>
      <c r="H75" s="20" t="n">
        <f aca="false">F75+G75</f>
        <v>0</v>
      </c>
      <c r="I75" s="20" t="n">
        <f aca="false">Orçamento!K75</f>
        <v>0</v>
      </c>
    </row>
    <row r="76" customFormat="false" ht="15" hidden="false" customHeight="false" outlineLevel="0" collapsed="false">
      <c r="A76" s="16" t="s">
        <v>179</v>
      </c>
      <c r="B76" s="17" t="s">
        <v>180</v>
      </c>
      <c r="C76" s="18" t="s">
        <v>125</v>
      </c>
      <c r="D76" s="19" t="n">
        <v>485</v>
      </c>
      <c r="E76" s="20" t="n">
        <f aca="false">Orçamento!J76</f>
        <v>0</v>
      </c>
      <c r="F76" s="39"/>
      <c r="G76" s="20" t="n">
        <f aca="false">E76-F76</f>
        <v>0</v>
      </c>
      <c r="H76" s="20" t="n">
        <f aca="false">F76+G76</f>
        <v>0</v>
      </c>
      <c r="I76" s="20" t="n">
        <f aca="false">Orçamento!K76</f>
        <v>0</v>
      </c>
    </row>
    <row r="77" customFormat="false" ht="15" hidden="false" customHeight="false" outlineLevel="0" collapsed="false">
      <c r="A77" s="16" t="s">
        <v>181</v>
      </c>
      <c r="B77" s="17" t="s">
        <v>182</v>
      </c>
      <c r="C77" s="18" t="s">
        <v>125</v>
      </c>
      <c r="D77" s="19" t="n">
        <v>185</v>
      </c>
      <c r="E77" s="20" t="n">
        <f aca="false">Orçamento!J77</f>
        <v>0</v>
      </c>
      <c r="F77" s="39"/>
      <c r="G77" s="20" t="n">
        <f aca="false">E77-F77</f>
        <v>0</v>
      </c>
      <c r="H77" s="20" t="n">
        <f aca="false">F77+G77</f>
        <v>0</v>
      </c>
      <c r="I77" s="20" t="n">
        <f aca="false">Orçamento!K77</f>
        <v>0</v>
      </c>
    </row>
    <row r="78" customFormat="false" ht="15" hidden="false" customHeight="false" outlineLevel="0" collapsed="false">
      <c r="A78" s="16" t="s">
        <v>183</v>
      </c>
      <c r="B78" s="17" t="s">
        <v>184</v>
      </c>
      <c r="C78" s="18" t="s">
        <v>125</v>
      </c>
      <c r="D78" s="19" t="n">
        <v>15</v>
      </c>
      <c r="E78" s="20" t="n">
        <f aca="false">Orçamento!J78</f>
        <v>0</v>
      </c>
      <c r="F78" s="39"/>
      <c r="G78" s="20" t="n">
        <f aca="false">E78-F78</f>
        <v>0</v>
      </c>
      <c r="H78" s="20" t="n">
        <f aca="false">F78+G78</f>
        <v>0</v>
      </c>
      <c r="I78" s="20" t="n">
        <f aca="false">Orçamento!K78</f>
        <v>0</v>
      </c>
    </row>
    <row r="79" customFormat="false" ht="15" hidden="false" customHeight="false" outlineLevel="0" collapsed="false">
      <c r="A79" s="13" t="s">
        <v>185</v>
      </c>
      <c r="B79" s="13" t="s">
        <v>186</v>
      </c>
      <c r="C79" s="13"/>
      <c r="D79" s="13"/>
      <c r="E79" s="13"/>
      <c r="F79" s="24" t="n">
        <f aca="false">F80+F85+F91+F94+F97+F101</f>
        <v>0</v>
      </c>
      <c r="G79" s="24" t="n">
        <f aca="false">G80+G85+G91+G94+G97+G101</f>
        <v>0</v>
      </c>
      <c r="H79" s="13"/>
      <c r="I79" s="14"/>
      <c r="J79" s="15" t="s">
        <v>35</v>
      </c>
    </row>
    <row r="80" customFormat="false" ht="15" hidden="false" customHeight="false" outlineLevel="0" collapsed="false">
      <c r="A80" s="13" t="s">
        <v>187</v>
      </c>
      <c r="B80" s="13" t="s">
        <v>188</v>
      </c>
      <c r="C80" s="13"/>
      <c r="D80" s="13"/>
      <c r="E80" s="13"/>
      <c r="F80" s="14" t="n">
        <f aca="false">SUM(F81:F84)</f>
        <v>0</v>
      </c>
      <c r="G80" s="14" t="n">
        <f aca="false">SUM(G81:G84)</f>
        <v>0</v>
      </c>
      <c r="H80" s="13"/>
      <c r="I80" s="14" t="n">
        <f aca="false">SUM(I81:I84)</f>
        <v>0</v>
      </c>
      <c r="J80" s="15" t="s">
        <v>35</v>
      </c>
    </row>
    <row r="81" customFormat="false" ht="15" hidden="false" customHeight="false" outlineLevel="0" collapsed="false">
      <c r="A81" s="16" t="s">
        <v>189</v>
      </c>
      <c r="B81" s="17" t="s">
        <v>190</v>
      </c>
      <c r="C81" s="18" t="s">
        <v>59</v>
      </c>
      <c r="D81" s="19" t="n">
        <v>13</v>
      </c>
      <c r="E81" s="20" t="n">
        <f aca="false">Orçamento!J81</f>
        <v>0</v>
      </c>
      <c r="F81" s="39"/>
      <c r="G81" s="20" t="n">
        <f aca="false">E81-F81</f>
        <v>0</v>
      </c>
      <c r="H81" s="20" t="n">
        <f aca="false">F81+G81</f>
        <v>0</v>
      </c>
      <c r="I81" s="20" t="n">
        <f aca="false">Orçamento!K81</f>
        <v>0</v>
      </c>
    </row>
    <row r="82" customFormat="false" ht="15" hidden="false" customHeight="false" outlineLevel="0" collapsed="false">
      <c r="A82" s="16" t="s">
        <v>191</v>
      </c>
      <c r="B82" s="17" t="s">
        <v>192</v>
      </c>
      <c r="C82" s="18" t="s">
        <v>68</v>
      </c>
      <c r="D82" s="19" t="n">
        <v>13</v>
      </c>
      <c r="E82" s="20" t="n">
        <f aca="false">Orçamento!J82</f>
        <v>0</v>
      </c>
      <c r="F82" s="39"/>
      <c r="G82" s="20" t="n">
        <f aca="false">E82-F82</f>
        <v>0</v>
      </c>
      <c r="H82" s="20" t="n">
        <f aca="false">F82+G82</f>
        <v>0</v>
      </c>
      <c r="I82" s="20" t="n">
        <f aca="false">Orçamento!K82</f>
        <v>0</v>
      </c>
    </row>
    <row r="83" customFormat="false" ht="15" hidden="false" customHeight="false" outlineLevel="0" collapsed="false">
      <c r="A83" s="16" t="s">
        <v>193</v>
      </c>
      <c r="B83" s="17" t="s">
        <v>88</v>
      </c>
      <c r="C83" s="18" t="s">
        <v>89</v>
      </c>
      <c r="D83" s="19" t="n">
        <v>130</v>
      </c>
      <c r="E83" s="20" t="n">
        <f aca="false">Orçamento!J83</f>
        <v>0</v>
      </c>
      <c r="F83" s="39"/>
      <c r="G83" s="20" t="n">
        <f aca="false">E83-F83</f>
        <v>0</v>
      </c>
      <c r="H83" s="20" t="n">
        <f aca="false">F83+G83</f>
        <v>0</v>
      </c>
      <c r="I83" s="20" t="n">
        <f aca="false">Orçamento!K83</f>
        <v>0</v>
      </c>
    </row>
    <row r="84" customFormat="false" ht="15" hidden="false" customHeight="false" outlineLevel="0" collapsed="false">
      <c r="A84" s="16" t="s">
        <v>194</v>
      </c>
      <c r="B84" s="17" t="s">
        <v>195</v>
      </c>
      <c r="C84" s="18" t="s">
        <v>125</v>
      </c>
      <c r="D84" s="19" t="n">
        <v>329</v>
      </c>
      <c r="E84" s="20" t="n">
        <f aca="false">Orçamento!J84</f>
        <v>0</v>
      </c>
      <c r="F84" s="39"/>
      <c r="G84" s="20" t="n">
        <f aca="false">E84-F84</f>
        <v>0</v>
      </c>
      <c r="H84" s="20" t="n">
        <f aca="false">F84+G84</f>
        <v>0</v>
      </c>
      <c r="I84" s="20" t="n">
        <f aca="false">Orçamento!K84</f>
        <v>0</v>
      </c>
    </row>
    <row r="85" customFormat="false" ht="15" hidden="false" customHeight="false" outlineLevel="0" collapsed="false">
      <c r="A85" s="13" t="s">
        <v>196</v>
      </c>
      <c r="B85" s="13" t="s">
        <v>197</v>
      </c>
      <c r="C85" s="13"/>
      <c r="D85" s="13"/>
      <c r="E85" s="13"/>
      <c r="F85" s="14" t="n">
        <f aca="false">SUM(F86:F90)</f>
        <v>0</v>
      </c>
      <c r="G85" s="14" t="n">
        <f aca="false">SUM(G86:G90)</f>
        <v>0</v>
      </c>
      <c r="H85" s="13"/>
      <c r="I85" s="14" t="n">
        <f aca="false">SUM(I86:I90)</f>
        <v>0</v>
      </c>
      <c r="J85" s="15" t="s">
        <v>35</v>
      </c>
    </row>
    <row r="86" customFormat="false" ht="15" hidden="false" customHeight="false" outlineLevel="0" collapsed="false">
      <c r="A86" s="16" t="s">
        <v>198</v>
      </c>
      <c r="B86" s="17" t="s">
        <v>199</v>
      </c>
      <c r="C86" s="18" t="s">
        <v>68</v>
      </c>
      <c r="D86" s="19" t="n">
        <v>42</v>
      </c>
      <c r="E86" s="20" t="n">
        <f aca="false">Orçamento!J86</f>
        <v>0</v>
      </c>
      <c r="F86" s="39"/>
      <c r="G86" s="20" t="n">
        <f aca="false">E86-F86</f>
        <v>0</v>
      </c>
      <c r="H86" s="20" t="n">
        <f aca="false">F86+G86</f>
        <v>0</v>
      </c>
      <c r="I86" s="20" t="n">
        <f aca="false">Orçamento!K86</f>
        <v>0</v>
      </c>
    </row>
    <row r="87" customFormat="false" ht="15" hidden="false" customHeight="false" outlineLevel="0" collapsed="false">
      <c r="A87" s="16" t="s">
        <v>200</v>
      </c>
      <c r="B87" s="17" t="s">
        <v>201</v>
      </c>
      <c r="C87" s="18" t="s">
        <v>68</v>
      </c>
      <c r="D87" s="19" t="n">
        <v>54</v>
      </c>
      <c r="E87" s="20" t="n">
        <f aca="false">Orçamento!J87</f>
        <v>0</v>
      </c>
      <c r="F87" s="39"/>
      <c r="G87" s="20" t="n">
        <f aca="false">E87-F87</f>
        <v>0</v>
      </c>
      <c r="H87" s="20" t="n">
        <f aca="false">F87+G87</f>
        <v>0</v>
      </c>
      <c r="I87" s="20" t="n">
        <f aca="false">Orçamento!K87</f>
        <v>0</v>
      </c>
    </row>
    <row r="88" customFormat="false" ht="15" hidden="false" customHeight="false" outlineLevel="0" collapsed="false">
      <c r="A88" s="16" t="s">
        <v>202</v>
      </c>
      <c r="B88" s="17" t="s">
        <v>88</v>
      </c>
      <c r="C88" s="18" t="s">
        <v>89</v>
      </c>
      <c r="D88" s="19" t="n">
        <v>576</v>
      </c>
      <c r="E88" s="20" t="n">
        <f aca="false">Orçamento!J88</f>
        <v>0</v>
      </c>
      <c r="F88" s="39"/>
      <c r="G88" s="20" t="n">
        <f aca="false">E88-F88</f>
        <v>0</v>
      </c>
      <c r="H88" s="20" t="n">
        <f aca="false">F88+G88</f>
        <v>0</v>
      </c>
      <c r="I88" s="20" t="n">
        <f aca="false">Orçamento!K88</f>
        <v>0</v>
      </c>
    </row>
    <row r="89" customFormat="false" ht="15" hidden="false" customHeight="false" outlineLevel="0" collapsed="false">
      <c r="A89" s="16" t="s">
        <v>203</v>
      </c>
      <c r="B89" s="17" t="s">
        <v>204</v>
      </c>
      <c r="C89" s="18" t="s">
        <v>56</v>
      </c>
      <c r="D89" s="19" t="n">
        <v>96</v>
      </c>
      <c r="E89" s="20" t="n">
        <f aca="false">Orçamento!J89</f>
        <v>0</v>
      </c>
      <c r="F89" s="39"/>
      <c r="G89" s="20" t="n">
        <f aca="false">E89-F89</f>
        <v>0</v>
      </c>
      <c r="H89" s="20" t="n">
        <f aca="false">F89+G89</f>
        <v>0</v>
      </c>
      <c r="I89" s="20" t="n">
        <f aca="false">Orçamento!K89</f>
        <v>0</v>
      </c>
    </row>
    <row r="90" customFormat="false" ht="15" hidden="false" customHeight="false" outlineLevel="0" collapsed="false">
      <c r="A90" s="16" t="s">
        <v>205</v>
      </c>
      <c r="B90" s="17" t="s">
        <v>206</v>
      </c>
      <c r="C90" s="18" t="s">
        <v>43</v>
      </c>
      <c r="D90" s="19" t="n">
        <v>3</v>
      </c>
      <c r="E90" s="20" t="n">
        <f aca="false">Orçamento!J90</f>
        <v>0</v>
      </c>
      <c r="F90" s="39"/>
      <c r="G90" s="20" t="n">
        <f aca="false">E90-F90</f>
        <v>0</v>
      </c>
      <c r="H90" s="20" t="n">
        <f aca="false">F90+G90</f>
        <v>0</v>
      </c>
      <c r="I90" s="20" t="n">
        <f aca="false">Orçamento!K90</f>
        <v>0</v>
      </c>
    </row>
    <row r="91" customFormat="false" ht="15" hidden="false" customHeight="false" outlineLevel="0" collapsed="false">
      <c r="A91" s="13" t="s">
        <v>207</v>
      </c>
      <c r="B91" s="13" t="s">
        <v>208</v>
      </c>
      <c r="C91" s="13"/>
      <c r="D91" s="13"/>
      <c r="E91" s="13"/>
      <c r="F91" s="14" t="n">
        <f aca="false">SUM(F92:F93)</f>
        <v>0</v>
      </c>
      <c r="G91" s="14" t="n">
        <f aca="false">SUM(G92:G93)</f>
        <v>0</v>
      </c>
      <c r="H91" s="13"/>
      <c r="I91" s="14" t="n">
        <f aca="false">SUM(I92:I93)</f>
        <v>0</v>
      </c>
      <c r="J91" s="15" t="s">
        <v>35</v>
      </c>
    </row>
    <row r="92" customFormat="false" ht="15" hidden="false" customHeight="false" outlineLevel="0" collapsed="false">
      <c r="A92" s="16" t="s">
        <v>209</v>
      </c>
      <c r="B92" s="17" t="s">
        <v>190</v>
      </c>
      <c r="C92" s="18" t="s">
        <v>59</v>
      </c>
      <c r="D92" s="19" t="n">
        <v>1</v>
      </c>
      <c r="E92" s="20" t="n">
        <f aca="false">Orçamento!J92</f>
        <v>0</v>
      </c>
      <c r="F92" s="39"/>
      <c r="G92" s="20" t="n">
        <f aca="false">E92-F92</f>
        <v>0</v>
      </c>
      <c r="H92" s="20" t="n">
        <f aca="false">F92+G92</f>
        <v>0</v>
      </c>
      <c r="I92" s="20" t="n">
        <f aca="false">Orçamento!K92</f>
        <v>0</v>
      </c>
    </row>
    <row r="93" customFormat="false" ht="15" hidden="false" customHeight="false" outlineLevel="0" collapsed="false">
      <c r="A93" s="16" t="s">
        <v>210</v>
      </c>
      <c r="B93" s="17" t="s">
        <v>211</v>
      </c>
      <c r="C93" s="18" t="s">
        <v>38</v>
      </c>
      <c r="D93" s="19" t="n">
        <v>26</v>
      </c>
      <c r="E93" s="20" t="n">
        <f aca="false">Orçamento!J93</f>
        <v>0</v>
      </c>
      <c r="F93" s="39"/>
      <c r="G93" s="20" t="n">
        <f aca="false">E93-F93</f>
        <v>0</v>
      </c>
      <c r="H93" s="20" t="n">
        <f aca="false">F93+G93</f>
        <v>0</v>
      </c>
      <c r="I93" s="20" t="n">
        <f aca="false">Orçamento!K93</f>
        <v>0</v>
      </c>
    </row>
    <row r="94" customFormat="false" ht="15" hidden="false" customHeight="false" outlineLevel="0" collapsed="false">
      <c r="A94" s="13" t="s">
        <v>212</v>
      </c>
      <c r="B94" s="13" t="s">
        <v>213</v>
      </c>
      <c r="C94" s="13"/>
      <c r="D94" s="13"/>
      <c r="E94" s="13"/>
      <c r="F94" s="14" t="n">
        <f aca="false">SUM(F95:F96)</f>
        <v>0</v>
      </c>
      <c r="G94" s="14" t="n">
        <f aca="false">SUM(G95:G96)</f>
        <v>0</v>
      </c>
      <c r="H94" s="13"/>
      <c r="I94" s="14" t="n">
        <f aca="false">SUM(I95:I96)</f>
        <v>0</v>
      </c>
      <c r="J94" s="15" t="s">
        <v>35</v>
      </c>
    </row>
    <row r="95" customFormat="false" ht="15" hidden="false" customHeight="false" outlineLevel="0" collapsed="false">
      <c r="A95" s="16" t="s">
        <v>214</v>
      </c>
      <c r="B95" s="17" t="s">
        <v>63</v>
      </c>
      <c r="C95" s="18" t="s">
        <v>59</v>
      </c>
      <c r="D95" s="19" t="n">
        <v>50</v>
      </c>
      <c r="E95" s="20" t="n">
        <f aca="false">Orçamento!J95</f>
        <v>0</v>
      </c>
      <c r="F95" s="39"/>
      <c r="G95" s="20" t="n">
        <f aca="false">E95-F95</f>
        <v>0</v>
      </c>
      <c r="H95" s="20" t="n">
        <f aca="false">F95+G95</f>
        <v>0</v>
      </c>
      <c r="I95" s="20" t="n">
        <f aca="false">Orçamento!K95</f>
        <v>0</v>
      </c>
    </row>
    <row r="96" customFormat="false" ht="15" hidden="false" customHeight="false" outlineLevel="0" collapsed="false">
      <c r="A96" s="16" t="s">
        <v>215</v>
      </c>
      <c r="B96" s="17" t="s">
        <v>216</v>
      </c>
      <c r="C96" s="18" t="s">
        <v>68</v>
      </c>
      <c r="D96" s="19" t="n">
        <v>36</v>
      </c>
      <c r="E96" s="20" t="n">
        <f aca="false">Orçamento!J96</f>
        <v>0</v>
      </c>
      <c r="F96" s="39"/>
      <c r="G96" s="20" t="n">
        <f aca="false">E96-F96</f>
        <v>0</v>
      </c>
      <c r="H96" s="20" t="n">
        <f aca="false">F96+G96</f>
        <v>0</v>
      </c>
      <c r="I96" s="20" t="n">
        <f aca="false">Orçamento!K96</f>
        <v>0</v>
      </c>
    </row>
    <row r="97" customFormat="false" ht="15" hidden="false" customHeight="false" outlineLevel="0" collapsed="false">
      <c r="A97" s="13" t="s">
        <v>217</v>
      </c>
      <c r="B97" s="13" t="s">
        <v>218</v>
      </c>
      <c r="C97" s="13"/>
      <c r="D97" s="13"/>
      <c r="E97" s="13"/>
      <c r="F97" s="14" t="n">
        <f aca="false">SUM(F98:F100)</f>
        <v>0</v>
      </c>
      <c r="G97" s="14" t="n">
        <f aca="false">SUM(G98:G100)</f>
        <v>0</v>
      </c>
      <c r="H97" s="13"/>
      <c r="I97" s="14" t="n">
        <f aca="false">SUM(I98:I100)</f>
        <v>0</v>
      </c>
      <c r="J97" s="15" t="s">
        <v>35</v>
      </c>
    </row>
    <row r="98" customFormat="false" ht="15" hidden="false" customHeight="false" outlineLevel="0" collapsed="false">
      <c r="A98" s="16" t="s">
        <v>219</v>
      </c>
      <c r="B98" s="17" t="s">
        <v>190</v>
      </c>
      <c r="C98" s="18" t="s">
        <v>59</v>
      </c>
      <c r="D98" s="19" t="n">
        <v>21</v>
      </c>
      <c r="E98" s="20" t="n">
        <f aca="false">Orçamento!J98</f>
        <v>0</v>
      </c>
      <c r="F98" s="39"/>
      <c r="G98" s="20" t="n">
        <f aca="false">E98-F98</f>
        <v>0</v>
      </c>
      <c r="H98" s="20" t="n">
        <f aca="false">F98+G98</f>
        <v>0</v>
      </c>
      <c r="I98" s="20" t="n">
        <f aca="false">Orçamento!K98</f>
        <v>0</v>
      </c>
    </row>
    <row r="99" customFormat="false" ht="15" hidden="false" customHeight="false" outlineLevel="0" collapsed="false">
      <c r="A99" s="16" t="s">
        <v>220</v>
      </c>
      <c r="B99" s="17" t="s">
        <v>221</v>
      </c>
      <c r="C99" s="18" t="s">
        <v>222</v>
      </c>
      <c r="D99" s="19" t="n">
        <v>2425</v>
      </c>
      <c r="E99" s="20" t="n">
        <f aca="false">Orçamento!J99</f>
        <v>0</v>
      </c>
      <c r="F99" s="39"/>
      <c r="G99" s="20" t="n">
        <f aca="false">E99-F99</f>
        <v>0</v>
      </c>
      <c r="H99" s="20" t="n">
        <f aca="false">F99+G99</f>
        <v>0</v>
      </c>
      <c r="I99" s="20" t="n">
        <f aca="false">Orçamento!K99</f>
        <v>0</v>
      </c>
    </row>
    <row r="100" customFormat="false" ht="15" hidden="false" customHeight="false" outlineLevel="0" collapsed="false">
      <c r="A100" s="16" t="s">
        <v>223</v>
      </c>
      <c r="B100" s="17" t="s">
        <v>224</v>
      </c>
      <c r="C100" s="18" t="s">
        <v>94</v>
      </c>
      <c r="D100" s="19" t="n">
        <v>160</v>
      </c>
      <c r="E100" s="20" t="n">
        <f aca="false">Orçamento!J100</f>
        <v>0</v>
      </c>
      <c r="F100" s="39"/>
      <c r="G100" s="20" t="n">
        <f aca="false">E100-F100</f>
        <v>0</v>
      </c>
      <c r="H100" s="20" t="n">
        <f aca="false">F100+G100</f>
        <v>0</v>
      </c>
      <c r="I100" s="20" t="n">
        <f aca="false">Orçamento!K100</f>
        <v>0</v>
      </c>
    </row>
    <row r="101" customFormat="false" ht="15" hidden="false" customHeight="false" outlineLevel="0" collapsed="false">
      <c r="A101" s="13" t="s">
        <v>225</v>
      </c>
      <c r="B101" s="13" t="s">
        <v>226</v>
      </c>
      <c r="C101" s="13"/>
      <c r="D101" s="13"/>
      <c r="E101" s="13"/>
      <c r="F101" s="14" t="n">
        <f aca="false">SUM(F102:F102)</f>
        <v>0</v>
      </c>
      <c r="G101" s="14" t="n">
        <f aca="false">SUM(G102:G102)</f>
        <v>0</v>
      </c>
      <c r="H101" s="13"/>
      <c r="I101" s="14" t="n">
        <f aca="false">SUM(I102:I102)</f>
        <v>0</v>
      </c>
      <c r="J101" s="15" t="s">
        <v>35</v>
      </c>
    </row>
    <row r="102" customFormat="false" ht="15" hidden="false" customHeight="false" outlineLevel="0" collapsed="false">
      <c r="A102" s="16" t="s">
        <v>227</v>
      </c>
      <c r="B102" s="17" t="s">
        <v>228</v>
      </c>
      <c r="C102" s="18" t="s">
        <v>38</v>
      </c>
      <c r="D102" s="19" t="n">
        <v>4407</v>
      </c>
      <c r="E102" s="20" t="n">
        <f aca="false">Orçamento!J102</f>
        <v>0</v>
      </c>
      <c r="F102" s="39"/>
      <c r="G102" s="20" t="n">
        <f aca="false">E102-F102</f>
        <v>0</v>
      </c>
      <c r="H102" s="20" t="n">
        <f aca="false">F102+G102</f>
        <v>0</v>
      </c>
      <c r="I102" s="20" t="n">
        <f aca="false">Orçamento!K102</f>
        <v>0</v>
      </c>
    </row>
    <row r="103" customFormat="false" ht="15" hidden="false" customHeight="false" outlineLevel="0" collapsed="false">
      <c r="A103" s="13" t="s">
        <v>229</v>
      </c>
      <c r="B103" s="13" t="s">
        <v>230</v>
      </c>
      <c r="C103" s="13"/>
      <c r="D103" s="13"/>
      <c r="E103" s="13"/>
      <c r="F103" s="14" t="n">
        <f aca="false">SUM(F104:F104)</f>
        <v>0</v>
      </c>
      <c r="G103" s="14" t="n">
        <f aca="false">SUM(G104:G104)</f>
        <v>0</v>
      </c>
      <c r="H103" s="13"/>
      <c r="I103" s="14" t="n">
        <f aca="false">SUM(I104:I104)</f>
        <v>0</v>
      </c>
      <c r="J103" s="15" t="s">
        <v>35</v>
      </c>
    </row>
    <row r="104" customFormat="false" ht="15" hidden="false" customHeight="false" outlineLevel="0" collapsed="false">
      <c r="A104" s="16" t="s">
        <v>231</v>
      </c>
      <c r="B104" s="17" t="s">
        <v>232</v>
      </c>
      <c r="C104" s="18" t="s">
        <v>43</v>
      </c>
      <c r="D104" s="19" t="n">
        <v>1</v>
      </c>
      <c r="E104" s="20" t="n">
        <f aca="false">Orçamento!J104</f>
        <v>0</v>
      </c>
      <c r="F104" s="39"/>
      <c r="G104" s="20" t="n">
        <f aca="false">E104-F104</f>
        <v>0</v>
      </c>
      <c r="H104" s="20" t="n">
        <f aca="false">F104+G104</f>
        <v>0</v>
      </c>
      <c r="I104" s="20" t="n">
        <f aca="false">Orçamento!K104</f>
        <v>0</v>
      </c>
    </row>
    <row r="105" customFormat="false" ht="15" hidden="false" customHeight="false" outlineLevel="0" collapsed="false">
      <c r="A105" s="25" t="s">
        <v>233</v>
      </c>
      <c r="B105" s="25"/>
      <c r="C105" s="25"/>
      <c r="D105" s="25"/>
      <c r="E105" s="25"/>
      <c r="F105" s="40" t="n">
        <f aca="false">F8+F10+F14+F24+F26+F32+F35+F38+F43+F48+F61+F80+F85+F91+F94+F97+F101+F103</f>
        <v>0</v>
      </c>
      <c r="G105" s="40" t="n">
        <f aca="false">G8+G10+G14+G24+G26+G32+G35+G38+G43+G48+G61+G80+G85+G91+G94+G97+G101+G103</f>
        <v>0</v>
      </c>
      <c r="H105" s="12"/>
      <c r="I105" s="40" t="n">
        <f aca="false">I8+I10+I14+I24+I26+I32+I35+I38+I43+I48+I61+I80+I85+I91+I94+I97+I101+I103</f>
        <v>0</v>
      </c>
    </row>
    <row r="115" customFormat="false" ht="15" hidden="false" customHeight="false" outlineLevel="0" collapsed="false">
      <c r="E115" s="29" t="n">
        <f aca="false">DADOS!C11</f>
        <v>0</v>
      </c>
      <c r="F115" s="29"/>
      <c r="G115" s="29"/>
      <c r="H115" s="29"/>
      <c r="I115" s="29"/>
    </row>
    <row r="116" customFormat="false" ht="15" hidden="false" customHeight="false" outlineLevel="0" collapsed="false">
      <c r="E116" s="30" t="n">
        <f aca="false">DADOS!C12</f>
        <v>0</v>
      </c>
      <c r="F116" s="30"/>
      <c r="G116" s="30"/>
      <c r="H116" s="30"/>
      <c r="I116" s="30"/>
    </row>
  </sheetData>
  <sheetProtection sheet="true" password="bf59" objects="true" scenarios="true" selectLockedCells="true"/>
  <mergeCells count="27">
    <mergeCell ref="B4:F4"/>
    <mergeCell ref="H4:I4"/>
    <mergeCell ref="B5:C5"/>
    <mergeCell ref="E5:G5"/>
    <mergeCell ref="B8:E8"/>
    <mergeCell ref="B10:E10"/>
    <mergeCell ref="B14:E14"/>
    <mergeCell ref="B23:E23"/>
    <mergeCell ref="B24:E24"/>
    <mergeCell ref="B26:E26"/>
    <mergeCell ref="B32:E32"/>
    <mergeCell ref="B35:E35"/>
    <mergeCell ref="B38:E38"/>
    <mergeCell ref="B43:E43"/>
    <mergeCell ref="B48:E48"/>
    <mergeCell ref="B61:E61"/>
    <mergeCell ref="B79:E79"/>
    <mergeCell ref="B80:E80"/>
    <mergeCell ref="B85:E85"/>
    <mergeCell ref="B91:E91"/>
    <mergeCell ref="B94:E94"/>
    <mergeCell ref="B97:E97"/>
    <mergeCell ref="B101:E101"/>
    <mergeCell ref="B103:E103"/>
    <mergeCell ref="A105:E105"/>
    <mergeCell ref="E115:I115"/>
    <mergeCell ref="E116:I116"/>
  </mergeCells>
  <printOptions headings="false" gridLines="false" gridLinesSet="true" horizontalCentered="false" verticalCentered="false"/>
  <pageMargins left="0.5" right="0.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5" zeroHeight="false" outlineLevelRow="0" outlineLevelCol="0"/>
  <sheetData>
    <row r="1" customFormat="false" ht="15" hidden="false" customHeight="false" outlineLevel="0" collapsed="false">
      <c r="A1" s="34" t="n">
        <f aca="false">'BDI principal'!D14</f>
        <v>21.91</v>
      </c>
    </row>
    <row r="2" customFormat="false" ht="15" hidden="false" customHeight="false" outlineLevel="0" collapsed="false">
      <c r="A2" s="34" t="n">
        <f aca="false">'BDI equipamentos'!D14</f>
        <v>15</v>
      </c>
    </row>
    <row r="3" customFormat="false" ht="15" hidden="false" customHeight="false" outlineLevel="0" collapsed="false">
      <c r="A3" s="37" t="n">
        <f aca="false">'BDI Diferenciado'!B12</f>
        <v>2.623936</v>
      </c>
    </row>
    <row r="4" customFormat="false" ht="15" hidden="false" customHeight="false" outlineLevel="0" collapsed="false">
      <c r="A4" s="37" t="n">
        <f aca="false">'BDI Diferenciado'!B13</f>
        <v>1.12</v>
      </c>
    </row>
  </sheetData>
  <sheetProtection sheet="true" password="bf59" objects="true" scenarios="true" selectLockedCells="true"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</TotalTime>
  <Application>LibreOffice/6.4.7.2$Windows_X86_64 LibreOffice_project/639b8ac485750d5696d7590a72ef1b496725cfb5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2023-11-07T17:43:22Z</dcterms:created>
  <dc:creator>Apache POI</dc:creator>
  <dc:description/>
  <dc:language>pt-BR</dc:language>
  <cp:lastModifiedBy/>
  <dcterms:modified xsi:type="dcterms:W3CDTF">2023-11-07T15:06:08Z</dcterms:modified>
  <cp:revision>1</cp:revision>
  <dc:subject/>
  <dc:title/>
</cp:coreProperties>
</file>