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DADOS" sheetId="1" state="visible" r:id="rId2"/>
    <sheet name="Orçamento" sheetId="2" state="visible" r:id="rId3"/>
    <sheet name="Cronograma" sheetId="3" state="visible" r:id="rId4"/>
    <sheet name="BDI Principal" sheetId="4" state="visible" r:id="rId5"/>
    <sheet name="BDI Diferenciado" sheetId="5" state="visible" r:id="rId6"/>
    <sheet name="BDI (Fator K e TRDE)" sheetId="6" state="visible" r:id="rId7"/>
    <sheet name="Material e Serviços" sheetId="7" state="visible" r:id="rId8"/>
    <sheet name="Repositório" sheetId="8" state="hidden" r:id="rId9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<sst xmlns="http://schemas.openxmlformats.org/spreadsheetml/2006/main" count="267" uniqueCount="123">
  <si>
    <t xml:space="preserve">Prefeitura Municipal de Balneário Camboriú - SC</t>
  </si>
  <si>
    <t xml:space="preserve">SPU -  Secretaria de Planejamento e Desenvolvimento Urbano</t>
  </si>
  <si>
    <t xml:space="preserve">Data do documento:</t>
  </si>
  <si>
    <t xml:space="preserve">04/07/2025</t>
  </si>
  <si>
    <t xml:space="preserve">Licitação número:</t>
  </si>
  <si>
    <t xml:space="preserve">Lote:</t>
  </si>
  <si>
    <t xml:space="preserve">Dados da licitante</t>
  </si>
  <si>
    <t xml:space="preserve">Razão social</t>
  </si>
  <si>
    <t xml:space="preserve">CNPJ:</t>
  </si>
  <si>
    <t xml:space="preserve">Telefone:</t>
  </si>
  <si>
    <t xml:space="preserve">E-Mail:</t>
  </si>
  <si>
    <t xml:space="preserve">Nome responsável:</t>
  </si>
  <si>
    <t xml:space="preserve">CPF responsável:</t>
  </si>
  <si>
    <t xml:space="preserve">Cidade licitante:</t>
  </si>
  <si>
    <t xml:space="preserve">UF licitante:</t>
  </si>
  <si>
    <t xml:space="preserve">Orcamento de obra - CONTRATAÇÃO DE PROJETOS COMPLEMENTARES E EXECUTIVOS PARA O CIEP RODESINDO PAVAN</t>
  </si>
  <si>
    <t xml:space="preserve">Data: </t>
  </si>
  <si>
    <t xml:space="preserve">Empresa: </t>
  </si>
  <si>
    <t xml:space="preserve">Telefone: </t>
  </si>
  <si>
    <t xml:space="preserve">CNPJ: </t>
  </si>
  <si>
    <t xml:space="preserve">Cidade: </t>
  </si>
  <si>
    <t xml:space="preserve">UF: </t>
  </si>
  <si>
    <t xml:space="preserve">Item</t>
  </si>
  <si>
    <t xml:space="preserve">Descrição dos itens</t>
  </si>
  <si>
    <t xml:space="preserve">U.M.</t>
  </si>
  <si>
    <t xml:space="preserve">Qtde.</t>
  </si>
  <si>
    <t xml:space="preserve">Custo base R$</t>
  </si>
  <si>
    <t xml:space="preserve">%BDI/K/TRDE Base</t>
  </si>
  <si>
    <t xml:space="preserve">Preço base R$</t>
  </si>
  <si>
    <t xml:space="preserve">Custo Un. R$</t>
  </si>
  <si>
    <t xml:space="preserve">%BDI/K/TRDE</t>
  </si>
  <si>
    <t xml:space="preserve">Preço Un. R$</t>
  </si>
  <si>
    <t xml:space="preserve">Total R$</t>
  </si>
  <si>
    <t xml:space="preserve">1</t>
  </si>
  <si>
    <t xml:space="preserve">PROJETOS COMPLEMENTARES E EXECUTIVOS</t>
  </si>
  <si>
    <t xml:space="preserve">Etapa</t>
  </si>
  <si>
    <t xml:space="preserve">1.1</t>
  </si>
  <si>
    <t xml:space="preserve">LEVANTAMENTO TOPOGRÁFICO</t>
  </si>
  <si>
    <t xml:space="preserve">M2</t>
  </si>
  <si>
    <t xml:space="preserve">1.2</t>
  </si>
  <si>
    <t xml:space="preserve">SONDAGEM SPT</t>
  </si>
  <si>
    <t xml:space="preserve">M</t>
  </si>
  <si>
    <t xml:space="preserve">1.3</t>
  </si>
  <si>
    <t xml:space="preserve">ESTRUTURA DE CONCRETO ARMADO</t>
  </si>
  <si>
    <t xml:space="preserve">1.4</t>
  </si>
  <si>
    <t xml:space="preserve">PROJETO DE FUNDAÇÕES</t>
  </si>
  <si>
    <t xml:space="preserve">1.5</t>
  </si>
  <si>
    <t xml:space="preserve">ESTRUTURA METÁLICA</t>
  </si>
  <si>
    <t xml:space="preserve">1.6</t>
  </si>
  <si>
    <t xml:space="preserve">PROJETO ELÉTRICO</t>
  </si>
  <si>
    <t xml:space="preserve">1.7</t>
  </si>
  <si>
    <t xml:space="preserve">PROJETO DE SUBESTAÇÃO DE ENTRADA DE ENERGIA 300KVA</t>
  </si>
  <si>
    <t xml:space="preserve">UN</t>
  </si>
  <si>
    <t xml:space="preserve">1.8</t>
  </si>
  <si>
    <t xml:space="preserve">PROJETO DE REDE LÓGICA (CABEAMENTO ESTRUTURADO)</t>
  </si>
  <si>
    <t xml:space="preserve">1.9</t>
  </si>
  <si>
    <t xml:space="preserve">PROJETO DE REDE HIDROSSANITÁRIA (ÁGUA FRIA - ESGOTO)</t>
  </si>
  <si>
    <t xml:space="preserve">1.10</t>
  </si>
  <si>
    <t xml:space="preserve">PROJETO DE DRENAGEM PLUVIAL</t>
  </si>
  <si>
    <t xml:space="preserve">1.11</t>
  </si>
  <si>
    <t xml:space="preserve">PROJETO PREVENTIVO DE INCÊNDIO</t>
  </si>
  <si>
    <t xml:space="preserve">1.12</t>
  </si>
  <si>
    <t xml:space="preserve">PROJETO SPDA</t>
  </si>
  <si>
    <t xml:space="preserve">1.13</t>
  </si>
  <si>
    <t xml:space="preserve">PROJETO DE CLIMATIZAÇÃO</t>
  </si>
  <si>
    <t xml:space="preserve">1.14</t>
  </si>
  <si>
    <t xml:space="preserve">PLANILHA ORÇAMENTÁRIA E MEMORIAL DESCRITIVO</t>
  </si>
  <si>
    <t xml:space="preserve">Valor total R$</t>
  </si>
  <si>
    <t xml:space="preserve">Itens com 'Custo Un. R$' na cor azul são de contrapartida do município, por isso seu custo deve permanecer zero!</t>
  </si>
  <si>
    <t xml:space="preserve">Itens com 'Custo Un. R$' na cor amarela serão executados pela empresa contratante!</t>
  </si>
  <si>
    <t xml:space="preserve">% Mês 1</t>
  </si>
  <si>
    <t xml:space="preserve">R$ Mês 1</t>
  </si>
  <si>
    <t xml:space="preserve">% Mês 2</t>
  </si>
  <si>
    <t xml:space="preserve">R$ Mês 2</t>
  </si>
  <si>
    <t xml:space="preserve">% Mês 3</t>
  </si>
  <si>
    <t xml:space="preserve">R$ Mês 3</t>
  </si>
  <si>
    <t xml:space="preserve">% Mês 4</t>
  </si>
  <si>
    <t xml:space="preserve">R$ Mês 4</t>
  </si>
  <si>
    <t xml:space="preserve">% Mês 5</t>
  </si>
  <si>
    <t xml:space="preserve">R$ Mês 5</t>
  </si>
  <si>
    <t xml:space="preserve">% Mês 6</t>
  </si>
  <si>
    <t xml:space="preserve">R$ Mês 6</t>
  </si>
  <si>
    <t xml:space="preserve">% Total</t>
  </si>
  <si>
    <t xml:space="preserve">R$ Total</t>
  </si>
  <si>
    <t xml:space="preserve">Totais cronograma</t>
  </si>
  <si>
    <t xml:space="preserve">1º quartil</t>
  </si>
  <si>
    <t xml:space="preserve">3º quartil</t>
  </si>
  <si>
    <t xml:space="preserve">Proposto</t>
  </si>
  <si>
    <t xml:space="preserve">Identificação</t>
  </si>
  <si>
    <t xml:space="preserve">AC</t>
  </si>
  <si>
    <t xml:space="preserve">Administração Central</t>
  </si>
  <si>
    <t xml:space="preserve">S+G</t>
  </si>
  <si>
    <t xml:space="preserve">Seguro e Garantia</t>
  </si>
  <si>
    <t xml:space="preserve">R</t>
  </si>
  <si>
    <t xml:space="preserve">Risco</t>
  </si>
  <si>
    <t xml:space="preserve">DF</t>
  </si>
  <si>
    <t xml:space="preserve">Despesas Financeiras</t>
  </si>
  <si>
    <t xml:space="preserve">L</t>
  </si>
  <si>
    <t xml:space="preserve">Lucro</t>
  </si>
  <si>
    <t xml:space="preserve">I*</t>
  </si>
  <si>
    <t xml:space="preserve">Tributos *</t>
  </si>
  <si>
    <t xml:space="preserve">Total</t>
  </si>
  <si>
    <t xml:space="preserve">PIS e COFINS</t>
  </si>
  <si>
    <t xml:space="preserve">Alíquota ISS</t>
  </si>
  <si>
    <t xml:space="preserve">Base de cálculo</t>
  </si>
  <si>
    <t xml:space="preserve">ISS Aplicável</t>
  </si>
  <si>
    <t xml:space="preserve">Cont. Prev. s/Rec.Bruta</t>
  </si>
  <si>
    <t xml:space="preserve">K1=</t>
  </si>
  <si>
    <t xml:space="preserve">Encargos sociais incidentes sobre a mão de obra</t>
  </si>
  <si>
    <t xml:space="preserve">k2=</t>
  </si>
  <si>
    <t xml:space="preserve">Administração central (overhead)</t>
  </si>
  <si>
    <t xml:space="preserve">k3=</t>
  </si>
  <si>
    <t xml:space="preserve">Margem bruta</t>
  </si>
  <si>
    <t xml:space="preserve">k4=</t>
  </si>
  <si>
    <t xml:space="preserve">Impostos (PIS + COFINS + ISS)</t>
  </si>
  <si>
    <t xml:space="preserve">K</t>
  </si>
  <si>
    <t xml:space="preserve">{[(1+k1+k2)(1+k3)]/(1-k4)}</t>
  </si>
  <si>
    <t xml:space="preserve">TRDE</t>
  </si>
  <si>
    <t xml:space="preserve">[(1+k3)/(1-k4)]</t>
  </si>
  <si>
    <t xml:space="preserve">Material R$</t>
  </si>
  <si>
    <t xml:space="preserve">Serviço R$</t>
  </si>
  <si>
    <t xml:space="preserve">Total Material R$</t>
  </si>
  <si>
    <t xml:space="preserve">Total Serviço R$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</si>
</sst>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0\ 000\ 000\ 0000\ 00"/>
    <numFmt numFmtId="166" formatCode="\(##&quot;) &quot;####\-####"/>
    <numFmt numFmtId="167" formatCode="00\ 000\ 0000\ 00"/>
    <numFmt numFmtId="168" formatCode="DD/MM/YYYY"/>
    <numFmt numFmtId="169" formatCode="\(000&quot;) &quot;0000\-0000"/>
    <numFmt numFmtId="170" formatCode="#,##0.00"/>
    <numFmt numFmtId="171" formatCode="#,##0.0000"/>
    <numFmt numFmtId="172" formatCode="###,##0.00"/>
    <numFmt numFmtId="173" formatCode="###,##0.0000"/>
    <numFmt numFmtId="174" formatCode="#,##0.00##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8"/>
      <name val="Calibri"/>
      <family val="0"/>
      <charset val="1"/>
    </font>
    <font>
      <sz val="8"/>
      <name val="Calibri"/>
      <family val="0"/>
      <charset val="1"/>
    </font>
    <font>
      <sz val="11"/>
      <color rgb="FFFFFFFF"/>
      <name val="Calibri"/>
      <family val="0"/>
      <charset val="1"/>
    </font>
    <font>
      <b val="true"/>
      <sz val="8"/>
      <color rgb="FF000000"/>
      <name val="Calibri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64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B0E0E6"/>
        <bgColor rgb="FFCC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9" fontId="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4" fillId="3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1" fontId="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2" fontId="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3" fontId="5" fillId="2" borderId="1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74" fontId="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5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4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0" fontId="7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2" borderId="1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70" fontId="4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4" fillId="3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70" fontId="5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73" fontId="4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5" fillId="2" borderId="1" xfId="0" applyFont="true" applyBorder="true" applyAlignment="true" applyProtection="true">
      <alignment horizontal="right" vertical="top" textRotation="0" wrapText="false" indent="0" shrinkToFit="false"/>
      <protection locked="false" hidden="false"/>
    </xf>
    <xf numFmtId="170" fontId="4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4"/>
      <rgbColor rgb="FFB0E0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0</xdr:colOff>
      <xdr:row>0</xdr:row>
      <xdr:rowOff>0</xdr:rowOff>
    </xdr:from>
    <xdr:to>
      <xdr:col>10</xdr:col>
      <xdr:colOff>705240</xdr:colOff>
      <xdr:row>2</xdr:row>
      <xdr:rowOff>190080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8607240" y="0"/>
          <a:ext cx="705240" cy="570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0</xdr:colOff>
      <xdr:row>0</xdr:row>
      <xdr:rowOff>0</xdr:rowOff>
    </xdr:from>
    <xdr:to>
      <xdr:col>10</xdr:col>
      <xdr:colOff>1058040</xdr:colOff>
      <xdr:row>2</xdr:row>
      <xdr:rowOff>190080</xdr:rowOff>
    </xdr:to>
    <xdr:pic>
      <xdr:nvPicPr>
        <xdr:cNvPr id="1" name="Picture 1" descr=""/>
        <xdr:cNvPicPr/>
      </xdr:nvPicPr>
      <xdr:blipFill>
        <a:blip r:embed="rId1"/>
        <a:stretch/>
      </xdr:blipFill>
      <xdr:spPr>
        <a:xfrm>
          <a:off x="12701880" y="0"/>
          <a:ext cx="1058040" cy="570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0</xdr:colOff>
      <xdr:row>0</xdr:row>
      <xdr:rowOff>0</xdr:rowOff>
    </xdr:from>
    <xdr:to>
      <xdr:col>10</xdr:col>
      <xdr:colOff>612000</xdr:colOff>
      <xdr:row>2</xdr:row>
      <xdr:rowOff>190080</xdr:rowOff>
    </xdr:to>
    <xdr:pic>
      <xdr:nvPicPr>
        <xdr:cNvPr id="2" name="Picture 1" descr=""/>
        <xdr:cNvPicPr/>
      </xdr:nvPicPr>
      <xdr:blipFill>
        <a:blip r:embed="rId1"/>
        <a:stretch/>
      </xdr:blipFill>
      <xdr:spPr>
        <a:xfrm>
          <a:off x="8020440" y="0"/>
          <a:ext cx="612000" cy="570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0</xdr:colOff>
      <xdr:row>0</xdr:row>
      <xdr:rowOff>0</xdr:rowOff>
    </xdr:from>
    <xdr:to>
      <xdr:col>10</xdr:col>
      <xdr:colOff>612000</xdr:colOff>
      <xdr:row>2</xdr:row>
      <xdr:rowOff>190080</xdr:rowOff>
    </xdr:to>
    <xdr:pic>
      <xdr:nvPicPr>
        <xdr:cNvPr id="3" name="Picture 1" descr=""/>
        <xdr:cNvPicPr/>
      </xdr:nvPicPr>
      <xdr:blipFill>
        <a:blip r:embed="rId1"/>
        <a:stretch/>
      </xdr:blipFill>
      <xdr:spPr>
        <a:xfrm>
          <a:off x="8020440" y="0"/>
          <a:ext cx="612000" cy="570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0</xdr:colOff>
      <xdr:row>0</xdr:row>
      <xdr:rowOff>0</xdr:rowOff>
    </xdr:from>
    <xdr:to>
      <xdr:col>10</xdr:col>
      <xdr:colOff>612000</xdr:colOff>
      <xdr:row>2</xdr:row>
      <xdr:rowOff>190080</xdr:rowOff>
    </xdr:to>
    <xdr:pic>
      <xdr:nvPicPr>
        <xdr:cNvPr id="4" name="Picture 1" descr=""/>
        <xdr:cNvPicPr/>
      </xdr:nvPicPr>
      <xdr:blipFill>
        <a:blip r:embed="rId1"/>
        <a:stretch/>
      </xdr:blipFill>
      <xdr:spPr>
        <a:xfrm>
          <a:off x="6121080" y="0"/>
          <a:ext cx="612000" cy="570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10</xdr:col>
      <xdr:colOff>0</xdr:colOff>
      <xdr:row>0</xdr:row>
      <xdr:rowOff>0</xdr:rowOff>
    </xdr:from>
    <xdr:to>
      <xdr:col>10</xdr:col>
      <xdr:colOff>612000</xdr:colOff>
      <xdr:row>2</xdr:row>
      <xdr:rowOff>190080</xdr:rowOff>
    </xdr:to>
    <xdr:pic>
      <xdr:nvPicPr>
        <xdr:cNvPr id="5" name="Picture 1" descr=""/>
        <xdr:cNvPicPr/>
      </xdr:nvPicPr>
      <xdr:blipFill>
        <a:blip r:embed="rId1"/>
        <a:stretch/>
      </xdr:blipFill>
      <xdr:spPr>
        <a:xfrm>
          <a:off x="8466120" y="0"/>
          <a:ext cx="612000" cy="570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Format="false" ht="15" hidden="false" customHeight="false" outlineLevel="0" collapsed="false">
      <c r="A2" s="1" t="s">
        <v>1</v>
      </c>
      <c r="B2" s="1"/>
      <c r="C2" s="1"/>
      <c r="D2" s="1"/>
      <c r="E2" s="1"/>
      <c r="F2" s="1"/>
      <c r="G2" s="1"/>
      <c r="H2" s="1"/>
      <c r="I2" s="1"/>
    </row>
    <row r="3" customFormat="false" ht="15" hidden="false" customHeight="false" outlineLevel="0" collapsed="false">
      <c r="A3" s="1" t="s">
        <v>2</v>
      </c>
      <c r="B3" s="1"/>
      <c r="C3" s="2" t="s">
        <v>3</v>
      </c>
      <c r="D3" s="2"/>
      <c r="E3" s="2"/>
      <c r="F3" s="2"/>
      <c r="G3" s="2"/>
      <c r="H3" s="2"/>
      <c r="I3" s="2"/>
    </row>
    <row r="4" customFormat="false" ht="15" hidden="false" customHeight="false" outlineLevel="0" collapsed="false">
      <c r="A4" s="3" t="s">
        <v>4</v>
      </c>
      <c r="B4" s="3"/>
      <c r="C4" s="2"/>
      <c r="D4" s="2"/>
      <c r="E4" s="2"/>
      <c r="F4" s="2"/>
      <c r="G4" s="2"/>
      <c r="H4" s="2"/>
      <c r="I4" s="2"/>
    </row>
    <row r="5" customFormat="false" ht="15" hidden="false" customHeight="false" outlineLevel="0" collapsed="false">
      <c r="A5" s="1" t="s">
        <v>5</v>
      </c>
      <c r="B5" s="1"/>
      <c r="C5" s="2"/>
      <c r="D5" s="2"/>
      <c r="E5" s="2"/>
      <c r="F5" s="2"/>
      <c r="G5" s="2"/>
      <c r="H5" s="2"/>
      <c r="I5" s="2"/>
    </row>
    <row r="6" customFormat="false" ht="15" hidden="false" customHeight="false" outlineLevel="0" collapsed="false">
      <c r="A6" s="1" t="s">
        <v>6</v>
      </c>
      <c r="B6" s="1"/>
      <c r="C6" s="1"/>
      <c r="D6" s="1"/>
      <c r="E6" s="1"/>
      <c r="F6" s="1"/>
      <c r="G6" s="1"/>
      <c r="H6" s="1"/>
      <c r="I6" s="1"/>
    </row>
    <row r="7" customFormat="false" ht="15" hidden="false" customHeight="false" outlineLevel="0" collapsed="false">
      <c r="A7" s="1" t="s">
        <v>7</v>
      </c>
      <c r="B7" s="1"/>
      <c r="C7" s="2"/>
      <c r="D7" s="2"/>
      <c r="E7" s="2"/>
      <c r="F7" s="2"/>
      <c r="G7" s="2"/>
      <c r="H7" s="2"/>
      <c r="I7" s="2"/>
    </row>
    <row r="8" customFormat="false" ht="15" hidden="false" customHeight="false" outlineLevel="0" collapsed="false">
      <c r="A8" s="1" t="s">
        <v>8</v>
      </c>
      <c r="B8" s="1"/>
      <c r="C8" s="4"/>
      <c r="D8" s="4"/>
      <c r="E8" s="4"/>
      <c r="F8" s="4"/>
      <c r="G8" s="4"/>
      <c r="H8" s="4"/>
      <c r="I8" s="4"/>
    </row>
    <row r="9" customFormat="false" ht="15" hidden="false" customHeight="false" outlineLevel="0" collapsed="false">
      <c r="A9" s="1" t="s">
        <v>9</v>
      </c>
      <c r="B9" s="1"/>
      <c r="C9" s="5"/>
      <c r="D9" s="5"/>
      <c r="E9" s="5"/>
      <c r="F9" s="5"/>
      <c r="G9" s="5"/>
      <c r="H9" s="5"/>
      <c r="I9" s="5"/>
    </row>
    <row r="10" customFormat="false" ht="15" hidden="false" customHeight="false" outlineLevel="0" collapsed="false">
      <c r="A10" s="1" t="s">
        <v>10</v>
      </c>
      <c r="B10" s="1"/>
      <c r="C10" s="2"/>
      <c r="D10" s="2"/>
      <c r="E10" s="2"/>
      <c r="F10" s="2"/>
      <c r="G10" s="2"/>
      <c r="H10" s="2"/>
      <c r="I10" s="2"/>
    </row>
    <row r="11" customFormat="false" ht="15" hidden="false" customHeight="false" outlineLevel="0" collapsed="false">
      <c r="A11" s="1" t="s">
        <v>11</v>
      </c>
      <c r="B11" s="1"/>
      <c r="C11" s="2"/>
      <c r="D11" s="2"/>
      <c r="E11" s="2"/>
      <c r="F11" s="2"/>
      <c r="G11" s="2"/>
      <c r="H11" s="2"/>
      <c r="I11" s="2"/>
    </row>
    <row r="12" customFormat="false" ht="15" hidden="false" customHeight="false" outlineLevel="0" collapsed="false">
      <c r="A12" s="1" t="s">
        <v>12</v>
      </c>
      <c r="B12" s="1"/>
      <c r="C12" s="6"/>
      <c r="D12" s="6"/>
      <c r="E12" s="6"/>
      <c r="F12" s="6"/>
      <c r="G12" s="6"/>
      <c r="H12" s="6"/>
      <c r="I12" s="6"/>
    </row>
    <row r="13" customFormat="false" ht="15" hidden="false" customHeight="false" outlineLevel="0" collapsed="false">
      <c r="A13" s="1" t="s">
        <v>13</v>
      </c>
      <c r="B13" s="1"/>
      <c r="C13" s="2"/>
      <c r="D13" s="2"/>
      <c r="E13" s="2"/>
      <c r="F13" s="2"/>
      <c r="G13" s="2"/>
      <c r="H13" s="2"/>
      <c r="I13" s="2"/>
    </row>
    <row r="14" customFormat="false" ht="15" hidden="false" customHeight="false" outlineLevel="0" collapsed="false">
      <c r="A14" s="1" t="s">
        <v>14</v>
      </c>
      <c r="B14" s="1"/>
      <c r="C14" s="2"/>
      <c r="D14" s="2"/>
      <c r="E14" s="2"/>
      <c r="F14" s="2"/>
      <c r="G14" s="2"/>
      <c r="H14" s="2"/>
      <c r="I14" s="2"/>
    </row>
    <row r="15" customFormat="false" ht="15" hidden="false" customHeight="false" outlineLevel="0" collapsed="false">
      <c r="A15" s="1"/>
      <c r="B15" s="1"/>
      <c r="C15" s="1"/>
      <c r="D15" s="1"/>
      <c r="E15" s="1"/>
      <c r="F15" s="1"/>
      <c r="G15" s="1"/>
      <c r="H15" s="1"/>
      <c r="I15" s="1"/>
    </row>
    <row r="16" customFormat="false" ht="15" hidden="false" customHeight="false" outlineLevel="0" collapsed="false">
      <c r="A16" s="1"/>
      <c r="B16" s="1"/>
      <c r="C16" s="1"/>
      <c r="D16" s="1"/>
      <c r="E16" s="1"/>
      <c r="F16" s="1"/>
      <c r="G16" s="1"/>
      <c r="H16" s="1"/>
      <c r="I16" s="1"/>
    </row>
    <row r="17" customFormat="false" ht="15" hidden="false" customHeight="false" outlineLevel="0" collapsed="false">
      <c r="A17" s="1"/>
      <c r="B17" s="1"/>
      <c r="C17" s="1"/>
      <c r="D17" s="1"/>
      <c r="E17" s="1"/>
      <c r="F17" s="1"/>
      <c r="G17" s="1"/>
      <c r="H17" s="1"/>
      <c r="I17" s="1"/>
    </row>
  </sheetData>
  <sheetProtection sheet="true" password="bf59" objects="true" scenarios="true" selectLockedCells="true"/>
  <mergeCells count="26">
    <mergeCell ref="A1:I1"/>
    <mergeCell ref="A2:I2"/>
    <mergeCell ref="A3:B3"/>
    <mergeCell ref="C3:I3"/>
    <mergeCell ref="A4:B4"/>
    <mergeCell ref="C4:I4"/>
    <mergeCell ref="A5:B5"/>
    <mergeCell ref="C5:I5"/>
    <mergeCell ref="A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I17"/>
  </mergeCells>
  <printOptions headings="false" gridLines="false" gridLinesSet="true" horizontalCentered="false" verticalCentered="false"/>
  <pageMargins left="0.5" right="0.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0.01"/>
    <col collapsed="false" customWidth="true" hidden="false" outlineLevel="0" max="3" min="3" style="0" width="10"/>
    <col collapsed="false" customWidth="true" hidden="false" outlineLevel="0" max="4" min="4" style="0" width="11.99"/>
    <col collapsed="false" customWidth="true" hidden="false" outlineLevel="0" max="5" min="5" style="0" width="10"/>
    <col collapsed="false" customWidth="true" hidden="false" outlineLevel="0" max="6" min="6" style="0" width="11.99"/>
    <col collapsed="false" customWidth="true" hidden="false" outlineLevel="0" max="11" min="7" style="0" width="10"/>
    <col collapsed="false" customWidth="true" hidden="false" outlineLevel="0" max="1025" min="12" style="0" width="8.67"/>
  </cols>
  <sheetData>
    <row r="1" customFormat="false" ht="15" hidden="false" customHeight="false" outlineLevel="0" collapsed="false">
      <c r="A1" s="7" t="s">
        <v>0</v>
      </c>
    </row>
    <row r="2" customFormat="false" ht="15" hidden="false" customHeight="false" outlineLevel="0" collapsed="false">
      <c r="A2" s="7" t="s">
        <v>15</v>
      </c>
    </row>
    <row r="3" customFormat="false" ht="15" hidden="false" customHeight="false" outlineLevel="0" collapsed="false">
      <c r="A3" s="7" t="s">
        <v>16</v>
      </c>
      <c r="B3" s="8" t="str">
        <f aca="false">DADOS!C3</f>
        <v>04/07/2025</v>
      </c>
    </row>
    <row r="4" customFormat="false" ht="15" hidden="false" customHeight="false" outlineLevel="0" collapsed="false">
      <c r="A4" s="7" t="s">
        <v>17</v>
      </c>
      <c r="B4" s="9" t="n">
        <f aca="false">DADOS!C7</f>
        <v>0</v>
      </c>
      <c r="C4" s="9"/>
      <c r="D4" s="9"/>
      <c r="E4" s="9"/>
      <c r="F4" s="9"/>
      <c r="G4" s="7" t="s">
        <v>18</v>
      </c>
      <c r="H4" s="10" t="n">
        <f aca="false">DADOS!C9</f>
        <v>0</v>
      </c>
      <c r="I4" s="10"/>
    </row>
    <row r="5" customFormat="false" ht="15" hidden="false" customHeight="false" outlineLevel="0" collapsed="false">
      <c r="A5" s="7" t="s">
        <v>19</v>
      </c>
      <c r="B5" s="11" t="n">
        <f aca="false">DADOS!C8</f>
        <v>0</v>
      </c>
      <c r="C5" s="11"/>
      <c r="D5" s="7" t="s">
        <v>20</v>
      </c>
      <c r="E5" s="9" t="n">
        <f aca="false">DADOS!C13</f>
        <v>0</v>
      </c>
      <c r="F5" s="9"/>
      <c r="G5" s="9"/>
      <c r="H5" s="7" t="s">
        <v>21</v>
      </c>
      <c r="I5" s="7" t="n">
        <f aca="false">DADOS!C14</f>
        <v>0</v>
      </c>
    </row>
    <row r="7" customFormat="false" ht="15" hidden="false" customHeight="false" outlineLevel="0" collapsed="false">
      <c r="A7" s="12" t="s">
        <v>22</v>
      </c>
      <c r="B7" s="12" t="s">
        <v>23</v>
      </c>
      <c r="C7" s="12" t="s">
        <v>24</v>
      </c>
      <c r="D7" s="12" t="s">
        <v>25</v>
      </c>
      <c r="E7" s="12" t="s">
        <v>26</v>
      </c>
      <c r="F7" s="12" t="s">
        <v>27</v>
      </c>
      <c r="G7" s="12" t="s">
        <v>28</v>
      </c>
      <c r="H7" s="12" t="s">
        <v>29</v>
      </c>
      <c r="I7" s="12" t="s">
        <v>30</v>
      </c>
      <c r="J7" s="12" t="s">
        <v>31</v>
      </c>
      <c r="K7" s="12" t="s">
        <v>32</v>
      </c>
    </row>
    <row r="8" customFormat="false" ht="15" hidden="false" customHeight="false" outlineLevel="0" collapsed="false">
      <c r="A8" s="13" t="s">
        <v>33</v>
      </c>
      <c r="B8" s="13" t="s">
        <v>34</v>
      </c>
      <c r="C8" s="13"/>
      <c r="D8" s="13"/>
      <c r="E8" s="13"/>
      <c r="F8" s="13"/>
      <c r="G8" s="13"/>
      <c r="H8" s="13"/>
      <c r="I8" s="13"/>
      <c r="J8" s="13"/>
      <c r="K8" s="14" t="n">
        <f aca="false">SUM(K9:K22)</f>
        <v>0</v>
      </c>
      <c r="L8" s="15" t="s">
        <v>35</v>
      </c>
    </row>
    <row r="9" customFormat="false" ht="15" hidden="false" customHeight="false" outlineLevel="0" collapsed="false">
      <c r="A9" s="16" t="s">
        <v>36</v>
      </c>
      <c r="B9" s="17" t="s">
        <v>37</v>
      </c>
      <c r="C9" s="18" t="s">
        <v>38</v>
      </c>
      <c r="D9" s="19" t="n">
        <v>5888.3</v>
      </c>
      <c r="E9" s="20" t="n">
        <v>3</v>
      </c>
      <c r="F9" s="20" t="n">
        <v>1.12</v>
      </c>
      <c r="G9" s="20" t="n">
        <v>3.36</v>
      </c>
      <c r="H9" s="21"/>
      <c r="I9" s="22" t="n">
        <f aca="false">'BDI (Fator K e TRDE)'!B13</f>
        <v>1.12</v>
      </c>
      <c r="J9" s="23" t="n">
        <f aca="false">ROUND((ROUND(H9,2)*IF(I9&gt;0,I9,1)),2)</f>
        <v>0</v>
      </c>
      <c r="K9" s="23" t="n">
        <f aca="false">ROUND(D9*J9,2)</f>
        <v>0</v>
      </c>
      <c r="L9" s="15" t="s">
        <v>22</v>
      </c>
    </row>
    <row r="10" customFormat="false" ht="15" hidden="false" customHeight="false" outlineLevel="0" collapsed="false">
      <c r="A10" s="16" t="s">
        <v>39</v>
      </c>
      <c r="B10" s="17" t="s">
        <v>40</v>
      </c>
      <c r="C10" s="18" t="s">
        <v>41</v>
      </c>
      <c r="D10" s="19" t="n">
        <v>250</v>
      </c>
      <c r="E10" s="20" t="n">
        <v>225</v>
      </c>
      <c r="F10" s="20" t="n">
        <v>1.12</v>
      </c>
      <c r="G10" s="20" t="n">
        <v>252</v>
      </c>
      <c r="H10" s="21"/>
      <c r="I10" s="22" t="n">
        <f aca="false">'BDI (Fator K e TRDE)'!B13</f>
        <v>1.12</v>
      </c>
      <c r="J10" s="23" t="n">
        <f aca="false">ROUND((ROUND(H10,2)*IF(I10&gt;0,I10,1)),2)</f>
        <v>0</v>
      </c>
      <c r="K10" s="23" t="n">
        <f aca="false">ROUND(D10*J10,2)</f>
        <v>0</v>
      </c>
      <c r="L10" s="15" t="s">
        <v>22</v>
      </c>
    </row>
    <row r="11" customFormat="false" ht="15" hidden="false" customHeight="false" outlineLevel="0" collapsed="false">
      <c r="A11" s="16" t="s">
        <v>42</v>
      </c>
      <c r="B11" s="17" t="s">
        <v>43</v>
      </c>
      <c r="C11" s="18" t="s">
        <v>38</v>
      </c>
      <c r="D11" s="19" t="n">
        <v>7892.75</v>
      </c>
      <c r="E11" s="20" t="n">
        <v>22</v>
      </c>
      <c r="F11" s="20" t="n">
        <v>1.12</v>
      </c>
      <c r="G11" s="20" t="n">
        <v>24.64</v>
      </c>
      <c r="H11" s="21"/>
      <c r="I11" s="22" t="n">
        <f aca="false">'BDI (Fator K e TRDE)'!B13</f>
        <v>1.12</v>
      </c>
      <c r="J11" s="23" t="n">
        <f aca="false">ROUND((ROUND(H11,2)*IF(I11&gt;0,I11,1)),2)</f>
        <v>0</v>
      </c>
      <c r="K11" s="23" t="n">
        <f aca="false">ROUND(D11*J11,2)</f>
        <v>0</v>
      </c>
      <c r="L11" s="15" t="s">
        <v>22</v>
      </c>
    </row>
    <row r="12" customFormat="false" ht="15" hidden="false" customHeight="false" outlineLevel="0" collapsed="false">
      <c r="A12" s="16" t="s">
        <v>44</v>
      </c>
      <c r="B12" s="17" t="s">
        <v>45</v>
      </c>
      <c r="C12" s="18" t="s">
        <v>38</v>
      </c>
      <c r="D12" s="19" t="n">
        <v>7892.75</v>
      </c>
      <c r="E12" s="20" t="n">
        <v>12.5</v>
      </c>
      <c r="F12" s="20" t="n">
        <v>1.12</v>
      </c>
      <c r="G12" s="20" t="n">
        <v>14</v>
      </c>
      <c r="H12" s="21"/>
      <c r="I12" s="22" t="n">
        <f aca="false">'BDI (Fator K e TRDE)'!B13</f>
        <v>1.12</v>
      </c>
      <c r="J12" s="23" t="n">
        <f aca="false">ROUND((ROUND(H12,2)*IF(I12&gt;0,I12,1)),2)</f>
        <v>0</v>
      </c>
      <c r="K12" s="23" t="n">
        <f aca="false">ROUND(D12*J12,2)</f>
        <v>0</v>
      </c>
      <c r="L12" s="15" t="s">
        <v>22</v>
      </c>
    </row>
    <row r="13" customFormat="false" ht="15" hidden="false" customHeight="false" outlineLevel="0" collapsed="false">
      <c r="A13" s="16" t="s">
        <v>46</v>
      </c>
      <c r="B13" s="17" t="s">
        <v>47</v>
      </c>
      <c r="C13" s="18" t="s">
        <v>38</v>
      </c>
      <c r="D13" s="19" t="n">
        <v>2867.03</v>
      </c>
      <c r="E13" s="20" t="n">
        <v>16.7</v>
      </c>
      <c r="F13" s="20" t="n">
        <v>1.12</v>
      </c>
      <c r="G13" s="20" t="n">
        <v>18.7</v>
      </c>
      <c r="H13" s="21"/>
      <c r="I13" s="22" t="n">
        <f aca="false">'BDI (Fator K e TRDE)'!B13</f>
        <v>1.12</v>
      </c>
      <c r="J13" s="23" t="n">
        <f aca="false">ROUND((ROUND(H13,2)*IF(I13&gt;0,I13,1)),2)</f>
        <v>0</v>
      </c>
      <c r="K13" s="23" t="n">
        <f aca="false">ROUND(D13*J13,2)</f>
        <v>0</v>
      </c>
      <c r="L13" s="15" t="s">
        <v>22</v>
      </c>
    </row>
    <row r="14" customFormat="false" ht="15" hidden="false" customHeight="false" outlineLevel="0" collapsed="false">
      <c r="A14" s="16" t="s">
        <v>48</v>
      </c>
      <c r="B14" s="17" t="s">
        <v>49</v>
      </c>
      <c r="C14" s="18" t="s">
        <v>38</v>
      </c>
      <c r="D14" s="19" t="n">
        <v>7892.75</v>
      </c>
      <c r="E14" s="20" t="n">
        <v>9</v>
      </c>
      <c r="F14" s="20" t="n">
        <v>1.12</v>
      </c>
      <c r="G14" s="20" t="n">
        <v>10.08</v>
      </c>
      <c r="H14" s="21"/>
      <c r="I14" s="22" t="n">
        <f aca="false">'BDI (Fator K e TRDE)'!B13</f>
        <v>1.12</v>
      </c>
      <c r="J14" s="23" t="n">
        <f aca="false">ROUND((ROUND(H14,2)*IF(I14&gt;0,I14,1)),2)</f>
        <v>0</v>
      </c>
      <c r="K14" s="23" t="n">
        <f aca="false">ROUND(D14*J14,2)</f>
        <v>0</v>
      </c>
      <c r="L14" s="15" t="s">
        <v>22</v>
      </c>
    </row>
    <row r="15" customFormat="false" ht="15" hidden="false" customHeight="false" outlineLevel="0" collapsed="false">
      <c r="A15" s="16" t="s">
        <v>50</v>
      </c>
      <c r="B15" s="17" t="s">
        <v>51</v>
      </c>
      <c r="C15" s="18" t="s">
        <v>52</v>
      </c>
      <c r="D15" s="19" t="n">
        <v>1</v>
      </c>
      <c r="E15" s="20" t="n">
        <v>12800</v>
      </c>
      <c r="F15" s="20" t="n">
        <v>1.12</v>
      </c>
      <c r="G15" s="20" t="n">
        <v>14336</v>
      </c>
      <c r="H15" s="21"/>
      <c r="I15" s="22" t="n">
        <f aca="false">'BDI (Fator K e TRDE)'!B13</f>
        <v>1.12</v>
      </c>
      <c r="J15" s="23" t="n">
        <f aca="false">ROUND((ROUND(H15,2)*IF(I15&gt;0,I15,1)),2)</f>
        <v>0</v>
      </c>
      <c r="K15" s="23" t="n">
        <f aca="false">ROUND(D15*J15,2)</f>
        <v>0</v>
      </c>
      <c r="L15" s="15" t="s">
        <v>22</v>
      </c>
    </row>
    <row r="16" customFormat="false" ht="15" hidden="false" customHeight="false" outlineLevel="0" collapsed="false">
      <c r="A16" s="16" t="s">
        <v>53</v>
      </c>
      <c r="B16" s="17" t="s">
        <v>54</v>
      </c>
      <c r="C16" s="18" t="s">
        <v>38</v>
      </c>
      <c r="D16" s="19" t="n">
        <v>7892.75</v>
      </c>
      <c r="E16" s="20" t="n">
        <v>4.34</v>
      </c>
      <c r="F16" s="20" t="n">
        <v>1.12</v>
      </c>
      <c r="G16" s="20" t="n">
        <v>4.86</v>
      </c>
      <c r="H16" s="21"/>
      <c r="I16" s="22" t="n">
        <f aca="false">'BDI (Fator K e TRDE)'!B13</f>
        <v>1.12</v>
      </c>
      <c r="J16" s="23" t="n">
        <f aca="false">ROUND((ROUND(H16,2)*IF(I16&gt;0,I16,1)),2)</f>
        <v>0</v>
      </c>
      <c r="K16" s="23" t="n">
        <f aca="false">ROUND(D16*J16,2)</f>
        <v>0</v>
      </c>
      <c r="L16" s="15" t="s">
        <v>22</v>
      </c>
    </row>
    <row r="17" customFormat="false" ht="15" hidden="false" customHeight="false" outlineLevel="0" collapsed="false">
      <c r="A17" s="16" t="s">
        <v>55</v>
      </c>
      <c r="B17" s="17" t="s">
        <v>56</v>
      </c>
      <c r="C17" s="18" t="s">
        <v>38</v>
      </c>
      <c r="D17" s="19" t="n">
        <v>7892.75</v>
      </c>
      <c r="E17" s="20" t="n">
        <v>8.65</v>
      </c>
      <c r="F17" s="20" t="n">
        <v>1.12</v>
      </c>
      <c r="G17" s="20" t="n">
        <v>9.69</v>
      </c>
      <c r="H17" s="21"/>
      <c r="I17" s="22" t="n">
        <f aca="false">'BDI (Fator K e TRDE)'!B13</f>
        <v>1.12</v>
      </c>
      <c r="J17" s="23" t="n">
        <f aca="false">ROUND((ROUND(H17,2)*IF(I17&gt;0,I17,1)),2)</f>
        <v>0</v>
      </c>
      <c r="K17" s="23" t="n">
        <f aca="false">ROUND(D17*J17,2)</f>
        <v>0</v>
      </c>
      <c r="L17" s="15" t="s">
        <v>22</v>
      </c>
    </row>
    <row r="18" customFormat="false" ht="15" hidden="false" customHeight="false" outlineLevel="0" collapsed="false">
      <c r="A18" s="16" t="s">
        <v>57</v>
      </c>
      <c r="B18" s="17" t="s">
        <v>58</v>
      </c>
      <c r="C18" s="18" t="s">
        <v>38</v>
      </c>
      <c r="D18" s="19" t="n">
        <v>7892.75</v>
      </c>
      <c r="E18" s="20" t="n">
        <v>10</v>
      </c>
      <c r="F18" s="20" t="n">
        <v>1.12</v>
      </c>
      <c r="G18" s="20" t="n">
        <v>11.2</v>
      </c>
      <c r="H18" s="21"/>
      <c r="I18" s="22" t="n">
        <f aca="false">'BDI (Fator K e TRDE)'!B13</f>
        <v>1.12</v>
      </c>
      <c r="J18" s="23" t="n">
        <f aca="false">ROUND((ROUND(H18,2)*IF(I18&gt;0,I18,1)),2)</f>
        <v>0</v>
      </c>
      <c r="K18" s="23" t="n">
        <f aca="false">ROUND(D18*J18,2)</f>
        <v>0</v>
      </c>
      <c r="L18" s="15" t="s">
        <v>22</v>
      </c>
    </row>
    <row r="19" customFormat="false" ht="15" hidden="false" customHeight="false" outlineLevel="0" collapsed="false">
      <c r="A19" s="16" t="s">
        <v>59</v>
      </c>
      <c r="B19" s="17" t="s">
        <v>60</v>
      </c>
      <c r="C19" s="18" t="s">
        <v>38</v>
      </c>
      <c r="D19" s="19" t="n">
        <v>7892.75</v>
      </c>
      <c r="E19" s="20" t="n">
        <v>8.7</v>
      </c>
      <c r="F19" s="20" t="n">
        <v>1.12</v>
      </c>
      <c r="G19" s="20" t="n">
        <v>9.74</v>
      </c>
      <c r="H19" s="21"/>
      <c r="I19" s="22" t="n">
        <f aca="false">'BDI (Fator K e TRDE)'!B13</f>
        <v>1.12</v>
      </c>
      <c r="J19" s="23" t="n">
        <f aca="false">ROUND((ROUND(H19,2)*IF(I19&gt;0,I19,1)),2)</f>
        <v>0</v>
      </c>
      <c r="K19" s="23" t="n">
        <f aca="false">ROUND(D19*J19,2)</f>
        <v>0</v>
      </c>
      <c r="L19" s="15" t="s">
        <v>22</v>
      </c>
    </row>
    <row r="20" customFormat="false" ht="15" hidden="false" customHeight="false" outlineLevel="0" collapsed="false">
      <c r="A20" s="16" t="s">
        <v>61</v>
      </c>
      <c r="B20" s="17" t="s">
        <v>62</v>
      </c>
      <c r="C20" s="18" t="s">
        <v>38</v>
      </c>
      <c r="D20" s="19" t="n">
        <v>7892.75</v>
      </c>
      <c r="E20" s="20" t="n">
        <v>4.5</v>
      </c>
      <c r="F20" s="20" t="n">
        <v>1.12</v>
      </c>
      <c r="G20" s="20" t="n">
        <v>5.04</v>
      </c>
      <c r="H20" s="21"/>
      <c r="I20" s="22" t="n">
        <f aca="false">'BDI (Fator K e TRDE)'!B13</f>
        <v>1.12</v>
      </c>
      <c r="J20" s="23" t="n">
        <f aca="false">ROUND((ROUND(H20,2)*IF(I20&gt;0,I20,1)),2)</f>
        <v>0</v>
      </c>
      <c r="K20" s="23" t="n">
        <f aca="false">ROUND(D20*J20,2)</f>
        <v>0</v>
      </c>
      <c r="L20" s="15" t="s">
        <v>22</v>
      </c>
    </row>
    <row r="21" customFormat="false" ht="15" hidden="false" customHeight="false" outlineLevel="0" collapsed="false">
      <c r="A21" s="16" t="s">
        <v>63</v>
      </c>
      <c r="B21" s="17" t="s">
        <v>64</v>
      </c>
      <c r="C21" s="18" t="s">
        <v>38</v>
      </c>
      <c r="D21" s="19" t="n">
        <v>7892.75</v>
      </c>
      <c r="E21" s="20" t="n">
        <v>5.95</v>
      </c>
      <c r="F21" s="20" t="n">
        <v>1.12</v>
      </c>
      <c r="G21" s="20" t="n">
        <v>6.66</v>
      </c>
      <c r="H21" s="21"/>
      <c r="I21" s="22" t="n">
        <f aca="false">'BDI (Fator K e TRDE)'!B13</f>
        <v>1.12</v>
      </c>
      <c r="J21" s="23" t="n">
        <f aca="false">ROUND((ROUND(H21,2)*IF(I21&gt;0,I21,1)),2)</f>
        <v>0</v>
      </c>
      <c r="K21" s="23" t="n">
        <f aca="false">ROUND(D21*J21,2)</f>
        <v>0</v>
      </c>
      <c r="L21" s="15" t="s">
        <v>22</v>
      </c>
    </row>
    <row r="22" customFormat="false" ht="15" hidden="false" customHeight="false" outlineLevel="0" collapsed="false">
      <c r="A22" s="16" t="s">
        <v>65</v>
      </c>
      <c r="B22" s="17" t="s">
        <v>66</v>
      </c>
      <c r="C22" s="18" t="s">
        <v>38</v>
      </c>
      <c r="D22" s="19" t="n">
        <v>7892.75</v>
      </c>
      <c r="E22" s="20" t="n">
        <v>18.75</v>
      </c>
      <c r="F22" s="20" t="n">
        <v>1.12</v>
      </c>
      <c r="G22" s="20" t="n">
        <v>21</v>
      </c>
      <c r="H22" s="21"/>
      <c r="I22" s="22" t="n">
        <f aca="false">'BDI (Fator K e TRDE)'!B13</f>
        <v>1.12</v>
      </c>
      <c r="J22" s="23" t="n">
        <f aca="false">ROUND((ROUND(H22,2)*IF(I22&gt;0,I22,1)),2)</f>
        <v>0</v>
      </c>
      <c r="K22" s="23" t="n">
        <f aca="false">ROUND(D22*J22,2)</f>
        <v>0</v>
      </c>
      <c r="L22" s="15" t="s">
        <v>22</v>
      </c>
    </row>
    <row r="23" customFormat="false" ht="15" hidden="false" customHeight="false" outlineLevel="0" collapsed="false">
      <c r="A23" s="24" t="s">
        <v>67</v>
      </c>
      <c r="B23" s="24"/>
      <c r="C23" s="24"/>
      <c r="D23" s="24"/>
      <c r="E23" s="24"/>
      <c r="F23" s="24"/>
      <c r="G23" s="24"/>
      <c r="H23" s="24"/>
      <c r="I23" s="24"/>
      <c r="J23" s="25" t="n">
        <f aca="false">K8</f>
        <v>0</v>
      </c>
      <c r="K23" s="25"/>
    </row>
    <row r="25" customFormat="false" ht="15" hidden="false" customHeight="false" outlineLevel="0" collapsed="false">
      <c r="A25" s="26" t="s">
        <v>68</v>
      </c>
      <c r="B25" s="26"/>
      <c r="C25" s="26"/>
      <c r="D25" s="26"/>
      <c r="E25" s="26"/>
      <c r="F25" s="26"/>
    </row>
    <row r="26" customFormat="false" ht="15" hidden="false" customHeight="false" outlineLevel="0" collapsed="false">
      <c r="A26" s="27" t="s">
        <v>69</v>
      </c>
      <c r="B26" s="27"/>
      <c r="C26" s="27"/>
      <c r="D26" s="27"/>
      <c r="E26" s="27"/>
      <c r="F26" s="27"/>
    </row>
    <row r="33" customFormat="false" ht="15" hidden="false" customHeight="false" outlineLevel="0" collapsed="false">
      <c r="E33" s="28" t="n">
        <f aca="false">DADOS!C11</f>
        <v>0</v>
      </c>
      <c r="F33" s="28"/>
      <c r="G33" s="28"/>
      <c r="H33" s="28"/>
      <c r="I33" s="28"/>
    </row>
    <row r="34" customFormat="false" ht="15" hidden="false" customHeight="false" outlineLevel="0" collapsed="false">
      <c r="E34" s="29" t="n">
        <f aca="false">DADOS!C12</f>
        <v>0</v>
      </c>
      <c r="F34" s="29"/>
      <c r="G34" s="29"/>
      <c r="H34" s="29"/>
      <c r="I34" s="29"/>
    </row>
  </sheetData>
  <sheetProtection sheet="true" password="bf59" objects="true" scenarios="true" selectLockedCells="true"/>
  <mergeCells count="11">
    <mergeCell ref="B4:F4"/>
    <mergeCell ref="H4:I4"/>
    <mergeCell ref="B5:C5"/>
    <mergeCell ref="E5:G5"/>
    <mergeCell ref="B8:H8"/>
    <mergeCell ref="A23:I23"/>
    <mergeCell ref="J23:K23"/>
    <mergeCell ref="A25:F25"/>
    <mergeCell ref="A26:F26"/>
    <mergeCell ref="E33:I33"/>
    <mergeCell ref="E34:I34"/>
  </mergeCells>
  <printOptions headings="false" gridLines="false" gridLinesSet="true" horizontalCentered="false" verticalCentered="false"/>
  <pageMargins left="0.5" right="0.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50"/>
    <col collapsed="false" customWidth="true" hidden="false" outlineLevel="0" max="17" min="3" style="0" width="15"/>
    <col collapsed="false" customWidth="true" hidden="false" outlineLevel="0" max="1025" min="18" style="0" width="8.67"/>
  </cols>
  <sheetData>
    <row r="1" customFormat="false" ht="15" hidden="false" customHeight="false" outlineLevel="0" collapsed="false">
      <c r="A1" s="7" t="s">
        <v>0</v>
      </c>
    </row>
    <row r="2" customFormat="false" ht="15" hidden="false" customHeight="false" outlineLevel="0" collapsed="false">
      <c r="A2" s="7" t="s">
        <v>15</v>
      </c>
    </row>
    <row r="3" customFormat="false" ht="15" hidden="false" customHeight="false" outlineLevel="0" collapsed="false">
      <c r="A3" s="7" t="s">
        <v>16</v>
      </c>
      <c r="B3" s="8" t="str">
        <f aca="false">DADOS!C3</f>
        <v>04/07/2025</v>
      </c>
    </row>
    <row r="4" customFormat="false" ht="15" hidden="false" customHeight="false" outlineLevel="0" collapsed="false">
      <c r="A4" s="7" t="s">
        <v>17</v>
      </c>
      <c r="B4" s="9" t="n">
        <f aca="false">DADOS!C7</f>
        <v>0</v>
      </c>
      <c r="C4" s="9"/>
      <c r="D4" s="9"/>
      <c r="E4" s="9"/>
      <c r="F4" s="9"/>
      <c r="G4" s="7" t="s">
        <v>18</v>
      </c>
      <c r="H4" s="10" t="n">
        <f aca="false">DADOS!C9</f>
        <v>0</v>
      </c>
      <c r="I4" s="10"/>
    </row>
    <row r="5" customFormat="false" ht="15" hidden="false" customHeight="false" outlineLevel="0" collapsed="false">
      <c r="A5" s="7" t="s">
        <v>19</v>
      </c>
      <c r="B5" s="11" t="n">
        <f aca="false">DADOS!C8</f>
        <v>0</v>
      </c>
      <c r="C5" s="11"/>
      <c r="D5" s="7" t="s">
        <v>20</v>
      </c>
      <c r="E5" s="9" t="n">
        <f aca="false">DADOS!C13</f>
        <v>0</v>
      </c>
      <c r="F5" s="9"/>
      <c r="G5" s="9"/>
      <c r="H5" s="7" t="s">
        <v>21</v>
      </c>
      <c r="I5" s="7" t="n">
        <f aca="false">DADOS!C14</f>
        <v>0</v>
      </c>
    </row>
    <row r="7" customFormat="false" ht="15" hidden="false" customHeight="false" outlineLevel="0" collapsed="false">
      <c r="A7" s="13" t="s">
        <v>22</v>
      </c>
      <c r="B7" s="13" t="s">
        <v>35</v>
      </c>
      <c r="C7" s="13" t="s">
        <v>32</v>
      </c>
      <c r="D7" s="13" t="s">
        <v>70</v>
      </c>
      <c r="E7" s="13" t="s">
        <v>71</v>
      </c>
      <c r="F7" s="13" t="s">
        <v>72</v>
      </c>
      <c r="G7" s="13" t="s">
        <v>73</v>
      </c>
      <c r="H7" s="13" t="s">
        <v>74</v>
      </c>
      <c r="I7" s="13" t="s">
        <v>75</v>
      </c>
      <c r="J7" s="13" t="s">
        <v>76</v>
      </c>
      <c r="K7" s="13" t="s">
        <v>77</v>
      </c>
      <c r="L7" s="13" t="s">
        <v>78</v>
      </c>
      <c r="M7" s="13" t="s">
        <v>79</v>
      </c>
      <c r="N7" s="13" t="s">
        <v>80</v>
      </c>
      <c r="O7" s="13" t="s">
        <v>81</v>
      </c>
      <c r="P7" s="13" t="s">
        <v>82</v>
      </c>
      <c r="Q7" s="13" t="s">
        <v>83</v>
      </c>
    </row>
    <row r="8" customFormat="false" ht="15" hidden="false" customHeight="false" outlineLevel="0" collapsed="false">
      <c r="A8" s="30" t="s">
        <v>33</v>
      </c>
      <c r="B8" s="31" t="s">
        <v>34</v>
      </c>
      <c r="C8" s="32" t="n">
        <f aca="false">Orçamento!K8</f>
        <v>0</v>
      </c>
      <c r="D8" s="33" t="n">
        <v>20</v>
      </c>
      <c r="E8" s="34" t="n">
        <f aca="false">C8*D8/100</f>
        <v>0</v>
      </c>
      <c r="F8" s="33" t="n">
        <v>16</v>
      </c>
      <c r="G8" s="34" t="n">
        <f aca="false">C8*F8/100</f>
        <v>0</v>
      </c>
      <c r="H8" s="33" t="n">
        <v>16</v>
      </c>
      <c r="I8" s="34" t="n">
        <f aca="false">C8*H8/100</f>
        <v>0</v>
      </c>
      <c r="J8" s="33" t="n">
        <v>16</v>
      </c>
      <c r="K8" s="34" t="n">
        <f aca="false">C8*J8/100</f>
        <v>0</v>
      </c>
      <c r="L8" s="33" t="n">
        <v>16</v>
      </c>
      <c r="M8" s="34" t="n">
        <f aca="false">C8*L8/100</f>
        <v>0</v>
      </c>
      <c r="N8" s="33" t="n">
        <v>16</v>
      </c>
      <c r="O8" s="34" t="n">
        <f aca="false">C8*N8/100</f>
        <v>0</v>
      </c>
      <c r="P8" s="35" t="n">
        <f aca="false">D8+F8+H8+J8+L8+N8</f>
        <v>100</v>
      </c>
      <c r="Q8" s="35" t="n">
        <f aca="false">E8+G8+I8+K8+M8+O8</f>
        <v>0</v>
      </c>
    </row>
    <row r="9" customFormat="false" ht="15" hidden="false" customHeight="false" outlineLevel="0" collapsed="false">
      <c r="A9" s="13" t="s">
        <v>84</v>
      </c>
      <c r="B9" s="13"/>
      <c r="C9" s="14" t="n">
        <f aca="false">SUM(C8:C8)</f>
        <v>0</v>
      </c>
      <c r="D9" s="14" t="n">
        <f aca="false">SUM(E8:E8)</f>
        <v>0</v>
      </c>
      <c r="E9" s="14"/>
      <c r="F9" s="14" t="n">
        <f aca="false">SUM(G8:G8)</f>
        <v>0</v>
      </c>
      <c r="G9" s="14"/>
      <c r="H9" s="14" t="n">
        <f aca="false">SUM(I8:I8)</f>
        <v>0</v>
      </c>
      <c r="I9" s="14"/>
      <c r="J9" s="14" t="n">
        <f aca="false">SUM(K8:K8)</f>
        <v>0</v>
      </c>
      <c r="K9" s="14"/>
      <c r="L9" s="14" t="n">
        <f aca="false">SUM(M8:M8)</f>
        <v>0</v>
      </c>
      <c r="M9" s="14"/>
      <c r="N9" s="14" t="n">
        <f aca="false">SUM(O8:O8)</f>
        <v>0</v>
      </c>
      <c r="O9" s="14"/>
      <c r="P9" s="14" t="e">
        <f aca="false">(Q9/C9)*100</f>
        <v>#DIV/0!</v>
      </c>
      <c r="Q9" s="14" t="n">
        <f aca="false">SUM(Q8:Q8)</f>
        <v>0</v>
      </c>
    </row>
  </sheetData>
  <sheetProtection sheet="true" password="bf59" objects="true" scenarios="true" selectLockedCells="true"/>
  <mergeCells count="11">
    <mergeCell ref="B4:F4"/>
    <mergeCell ref="H4:I4"/>
    <mergeCell ref="B5:C5"/>
    <mergeCell ref="E5:G5"/>
    <mergeCell ref="A9:B9"/>
    <mergeCell ref="D9:E9"/>
    <mergeCell ref="F9:G9"/>
    <mergeCell ref="H9:I9"/>
    <mergeCell ref="J9:K9"/>
    <mergeCell ref="L9:M9"/>
    <mergeCell ref="N9:O9"/>
  </mergeCells>
  <printOptions headings="false" gridLines="false" gridLinesSet="true" horizontalCentered="false" verticalCentered="false"/>
  <pageMargins left="0.5" right="0.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4" min="2" style="0" width="15"/>
    <col collapsed="false" customWidth="true" hidden="false" outlineLevel="0" max="9" min="5" style="0" width="10"/>
    <col collapsed="false" customWidth="true" hidden="false" outlineLevel="0" max="1025" min="10" style="0" width="8.67"/>
  </cols>
  <sheetData>
    <row r="1" customFormat="false" ht="15" hidden="false" customHeight="false" outlineLevel="0" collapsed="false">
      <c r="A1" s="7" t="s">
        <v>0</v>
      </c>
    </row>
    <row r="2" customFormat="false" ht="15" hidden="false" customHeight="false" outlineLevel="0" collapsed="false">
      <c r="A2" s="7" t="s">
        <v>15</v>
      </c>
    </row>
    <row r="3" customFormat="false" ht="15" hidden="false" customHeight="false" outlineLevel="0" collapsed="false">
      <c r="A3" s="7" t="s">
        <v>16</v>
      </c>
      <c r="B3" s="8" t="str">
        <f aca="false">DADOS!C3</f>
        <v>04/07/2025</v>
      </c>
    </row>
    <row r="4" customFormat="false" ht="15" hidden="false" customHeight="false" outlineLevel="0" collapsed="false">
      <c r="A4" s="7" t="s">
        <v>17</v>
      </c>
      <c r="B4" s="9" t="n">
        <f aca="false">DADOS!C7</f>
        <v>0</v>
      </c>
      <c r="C4" s="9"/>
      <c r="D4" s="9"/>
      <c r="E4" s="9"/>
      <c r="F4" s="9"/>
      <c r="G4" s="7" t="s">
        <v>18</v>
      </c>
      <c r="H4" s="10" t="n">
        <f aca="false">DADOS!C9</f>
        <v>0</v>
      </c>
      <c r="I4" s="10"/>
    </row>
    <row r="5" customFormat="false" ht="15" hidden="false" customHeight="false" outlineLevel="0" collapsed="false">
      <c r="A5" s="7" t="s">
        <v>19</v>
      </c>
      <c r="B5" s="11" t="n">
        <f aca="false">DADOS!C8</f>
        <v>0</v>
      </c>
      <c r="C5" s="11"/>
      <c r="D5" s="7" t="s">
        <v>20</v>
      </c>
      <c r="E5" s="9" t="n">
        <f aca="false">DADOS!C13</f>
        <v>0</v>
      </c>
      <c r="F5" s="9"/>
      <c r="G5" s="9"/>
      <c r="H5" s="7" t="s">
        <v>21</v>
      </c>
      <c r="I5" s="7" t="n">
        <f aca="false">DADOS!C14</f>
        <v>0</v>
      </c>
    </row>
    <row r="7" customFormat="false" ht="15" hidden="false" customHeight="false" outlineLevel="0" collapsed="false">
      <c r="A7" s="13" t="s">
        <v>22</v>
      </c>
      <c r="B7" s="13" t="s">
        <v>85</v>
      </c>
      <c r="C7" s="13" t="s">
        <v>86</v>
      </c>
      <c r="D7" s="13" t="s">
        <v>87</v>
      </c>
      <c r="E7" s="13" t="s">
        <v>88</v>
      </c>
      <c r="F7" s="13"/>
      <c r="G7" s="13"/>
      <c r="H7" s="13"/>
      <c r="I7" s="13"/>
    </row>
    <row r="8" customFormat="false" ht="15" hidden="false" customHeight="false" outlineLevel="0" collapsed="false">
      <c r="A8" s="30" t="s">
        <v>89</v>
      </c>
      <c r="B8" s="34" t="n">
        <v>3</v>
      </c>
      <c r="C8" s="34" t="n">
        <v>5.5</v>
      </c>
      <c r="D8" s="36" t="n">
        <v>0</v>
      </c>
      <c r="E8" s="30" t="s">
        <v>90</v>
      </c>
      <c r="F8" s="30"/>
      <c r="G8" s="30"/>
      <c r="H8" s="30"/>
      <c r="I8" s="30"/>
      <c r="J8" s="15" t="n">
        <f aca="false">D8/100</f>
        <v>0</v>
      </c>
    </row>
    <row r="9" customFormat="false" ht="15" hidden="false" customHeight="false" outlineLevel="0" collapsed="false">
      <c r="A9" s="30" t="s">
        <v>91</v>
      </c>
      <c r="B9" s="34" t="n">
        <v>0.8</v>
      </c>
      <c r="C9" s="34" t="n">
        <v>1</v>
      </c>
      <c r="D9" s="36" t="n">
        <v>0</v>
      </c>
      <c r="E9" s="30" t="s">
        <v>92</v>
      </c>
      <c r="F9" s="30"/>
      <c r="G9" s="30"/>
      <c r="H9" s="30"/>
      <c r="I9" s="30"/>
      <c r="J9" s="15" t="n">
        <f aca="false">D9/100</f>
        <v>0</v>
      </c>
    </row>
    <row r="10" customFormat="false" ht="15" hidden="false" customHeight="false" outlineLevel="0" collapsed="false">
      <c r="A10" s="30" t="s">
        <v>93</v>
      </c>
      <c r="B10" s="34" t="n">
        <v>0.97</v>
      </c>
      <c r="C10" s="34" t="n">
        <v>1.27</v>
      </c>
      <c r="D10" s="36" t="n">
        <v>0</v>
      </c>
      <c r="E10" s="30" t="s">
        <v>94</v>
      </c>
      <c r="F10" s="30"/>
      <c r="G10" s="30"/>
      <c r="H10" s="30"/>
      <c r="I10" s="30"/>
      <c r="J10" s="15" t="n">
        <f aca="false">D10/100</f>
        <v>0</v>
      </c>
    </row>
    <row r="11" customFormat="false" ht="15" hidden="false" customHeight="false" outlineLevel="0" collapsed="false">
      <c r="A11" s="30" t="s">
        <v>95</v>
      </c>
      <c r="B11" s="34" t="n">
        <v>0.59</v>
      </c>
      <c r="C11" s="34" t="n">
        <v>1.39</v>
      </c>
      <c r="D11" s="36" t="n">
        <v>0</v>
      </c>
      <c r="E11" s="30" t="s">
        <v>96</v>
      </c>
      <c r="F11" s="30"/>
      <c r="G11" s="30"/>
      <c r="H11" s="30"/>
      <c r="I11" s="30"/>
      <c r="J11" s="15" t="n">
        <f aca="false">D11/100</f>
        <v>0</v>
      </c>
    </row>
    <row r="12" customFormat="false" ht="15" hidden="false" customHeight="false" outlineLevel="0" collapsed="false">
      <c r="A12" s="30" t="s">
        <v>97</v>
      </c>
      <c r="B12" s="34" t="n">
        <v>6.16</v>
      </c>
      <c r="C12" s="34" t="n">
        <v>8.96</v>
      </c>
      <c r="D12" s="36" t="n">
        <v>0</v>
      </c>
      <c r="E12" s="30" t="s">
        <v>98</v>
      </c>
      <c r="F12" s="30"/>
      <c r="G12" s="30"/>
      <c r="H12" s="30"/>
      <c r="I12" s="30"/>
      <c r="J12" s="15" t="n">
        <f aca="false">D12/100</f>
        <v>0</v>
      </c>
    </row>
    <row r="13" customFormat="false" ht="15" hidden="false" customHeight="false" outlineLevel="0" collapsed="false">
      <c r="A13" s="30" t="s">
        <v>99</v>
      </c>
      <c r="B13" s="34" t="n">
        <v>5.65</v>
      </c>
      <c r="C13" s="34" t="n">
        <v>10.65</v>
      </c>
      <c r="D13" s="23" t="n">
        <f aca="false">I15+I18+I19</f>
        <v>5.65</v>
      </c>
      <c r="E13" s="30" t="s">
        <v>100</v>
      </c>
      <c r="F13" s="30"/>
      <c r="G13" s="30"/>
      <c r="H13" s="30"/>
      <c r="I13" s="30"/>
      <c r="J13" s="15" t="n">
        <f aca="false">D13/100</f>
        <v>0.0565</v>
      </c>
    </row>
    <row r="14" customFormat="false" ht="15" hidden="false" customHeight="false" outlineLevel="0" collapsed="false">
      <c r="C14" s="30" t="s">
        <v>101</v>
      </c>
      <c r="D14" s="34" t="n">
        <f aca="false">ROUND(((((1+J8+J9+J10)*(1+J11)*(1+J12)/(1-J15-J18))-1)*100),2)</f>
        <v>5.99</v>
      </c>
    </row>
    <row r="15" customFormat="false" ht="15" hidden="false" customHeight="false" outlineLevel="0" collapsed="false">
      <c r="F15" s="30" t="s">
        <v>102</v>
      </c>
      <c r="G15" s="30"/>
      <c r="H15" s="30"/>
      <c r="I15" s="33" t="n">
        <v>3.65</v>
      </c>
      <c r="J15" s="15" t="n">
        <f aca="false">I15/100</f>
        <v>0.0365</v>
      </c>
    </row>
    <row r="16" customFormat="false" ht="15" hidden="false" customHeight="false" outlineLevel="0" collapsed="false">
      <c r="F16" s="30" t="s">
        <v>103</v>
      </c>
      <c r="G16" s="30"/>
      <c r="H16" s="30"/>
      <c r="I16" s="33" t="n">
        <v>2</v>
      </c>
      <c r="J16" s="15" t="n">
        <f aca="false">I16/100</f>
        <v>0.02</v>
      </c>
    </row>
    <row r="17" customFormat="false" ht="15" hidden="false" customHeight="false" outlineLevel="0" collapsed="false">
      <c r="F17" s="30" t="s">
        <v>104</v>
      </c>
      <c r="G17" s="30"/>
      <c r="H17" s="30"/>
      <c r="I17" s="33" t="n">
        <v>100</v>
      </c>
    </row>
    <row r="18" customFormat="false" ht="15" hidden="false" customHeight="false" outlineLevel="0" collapsed="false">
      <c r="F18" s="30" t="s">
        <v>105</v>
      </c>
      <c r="G18" s="30"/>
      <c r="H18" s="30"/>
      <c r="I18" s="14" t="n">
        <f aca="false">((I17*I16)/100)</f>
        <v>2</v>
      </c>
      <c r="J18" s="15" t="n">
        <f aca="false">I18/100</f>
        <v>0.02</v>
      </c>
    </row>
    <row r="19" customFormat="false" ht="15" hidden="false" customHeight="false" outlineLevel="0" collapsed="false">
      <c r="F19" s="30" t="s">
        <v>106</v>
      </c>
      <c r="G19" s="30"/>
      <c r="H19" s="30"/>
      <c r="I19" s="33" t="n">
        <v>0</v>
      </c>
    </row>
    <row r="29" customFormat="false" ht="15" hidden="false" customHeight="false" outlineLevel="0" collapsed="false">
      <c r="E29" s="28" t="n">
        <f aca="false">DADOS!C11</f>
        <v>0</v>
      </c>
      <c r="F29" s="28"/>
      <c r="G29" s="28"/>
      <c r="H29" s="28"/>
      <c r="I29" s="28"/>
    </row>
    <row r="30" customFormat="false" ht="15" hidden="false" customHeight="false" outlineLevel="0" collapsed="false">
      <c r="E30" s="29" t="n">
        <f aca="false">DADOS!C12</f>
        <v>0</v>
      </c>
      <c r="F30" s="29"/>
      <c r="G30" s="29"/>
      <c r="H30" s="29"/>
      <c r="I30" s="29"/>
    </row>
  </sheetData>
  <sheetProtection sheet="true" password="bf59" objects="true" scenarios="true" selectLockedCells="true"/>
  <mergeCells count="18">
    <mergeCell ref="B4:F4"/>
    <mergeCell ref="H4:I4"/>
    <mergeCell ref="B5:C5"/>
    <mergeCell ref="E5:G5"/>
    <mergeCell ref="E7:I7"/>
    <mergeCell ref="E8:I8"/>
    <mergeCell ref="E9:I9"/>
    <mergeCell ref="E10:I10"/>
    <mergeCell ref="E11:I11"/>
    <mergeCell ref="E12:I12"/>
    <mergeCell ref="E13:I13"/>
    <mergeCell ref="F15:H15"/>
    <mergeCell ref="F16:H16"/>
    <mergeCell ref="F17:H17"/>
    <mergeCell ref="F18:H18"/>
    <mergeCell ref="F19:H19"/>
    <mergeCell ref="E29:I29"/>
    <mergeCell ref="E30:I30"/>
  </mergeCells>
  <printOptions headings="false" gridLines="false" gridLinesSet="true" horizontalCentered="false" verticalCentered="false"/>
  <pageMargins left="0.5" right="0.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4" min="2" style="0" width="15"/>
    <col collapsed="false" customWidth="true" hidden="false" outlineLevel="0" max="9" min="5" style="0" width="10"/>
    <col collapsed="false" customWidth="true" hidden="false" outlineLevel="0" max="1025" min="10" style="0" width="8.67"/>
  </cols>
  <sheetData>
    <row r="1" customFormat="false" ht="15" hidden="false" customHeight="false" outlineLevel="0" collapsed="false">
      <c r="A1" s="7" t="s">
        <v>0</v>
      </c>
    </row>
    <row r="2" customFormat="false" ht="15" hidden="false" customHeight="false" outlineLevel="0" collapsed="false">
      <c r="A2" s="7" t="s">
        <v>15</v>
      </c>
    </row>
    <row r="3" customFormat="false" ht="15" hidden="false" customHeight="false" outlineLevel="0" collapsed="false">
      <c r="A3" s="7" t="s">
        <v>16</v>
      </c>
      <c r="B3" s="8" t="str">
        <f aca="false">DADOS!C3</f>
        <v>04/07/2025</v>
      </c>
    </row>
    <row r="4" customFormat="false" ht="15" hidden="false" customHeight="false" outlineLevel="0" collapsed="false">
      <c r="A4" s="7" t="s">
        <v>17</v>
      </c>
      <c r="B4" s="9" t="n">
        <f aca="false">DADOS!C7</f>
        <v>0</v>
      </c>
      <c r="C4" s="9"/>
      <c r="D4" s="9"/>
      <c r="E4" s="9"/>
      <c r="F4" s="9"/>
      <c r="G4" s="7" t="s">
        <v>18</v>
      </c>
      <c r="H4" s="10" t="n">
        <f aca="false">DADOS!C9</f>
        <v>0</v>
      </c>
      <c r="I4" s="10"/>
    </row>
    <row r="5" customFormat="false" ht="15" hidden="false" customHeight="false" outlineLevel="0" collapsed="false">
      <c r="A5" s="7" t="s">
        <v>19</v>
      </c>
      <c r="B5" s="11" t="n">
        <f aca="false">DADOS!C8</f>
        <v>0</v>
      </c>
      <c r="C5" s="11"/>
      <c r="D5" s="7" t="s">
        <v>20</v>
      </c>
      <c r="E5" s="9" t="n">
        <f aca="false">DADOS!C13</f>
        <v>0</v>
      </c>
      <c r="F5" s="9"/>
      <c r="G5" s="9"/>
      <c r="H5" s="7" t="s">
        <v>21</v>
      </c>
      <c r="I5" s="7" t="n">
        <f aca="false">DADOS!C14</f>
        <v>0</v>
      </c>
    </row>
    <row r="7" customFormat="false" ht="15" hidden="false" customHeight="false" outlineLevel="0" collapsed="false">
      <c r="A7" s="13" t="s">
        <v>22</v>
      </c>
      <c r="B7" s="13" t="s">
        <v>85</v>
      </c>
      <c r="C7" s="13" t="s">
        <v>86</v>
      </c>
      <c r="D7" s="13" t="s">
        <v>87</v>
      </c>
      <c r="E7" s="13" t="s">
        <v>88</v>
      </c>
      <c r="F7" s="13"/>
      <c r="G7" s="13"/>
      <c r="H7" s="13"/>
      <c r="I7" s="13"/>
    </row>
    <row r="8" customFormat="false" ht="15" hidden="false" customHeight="false" outlineLevel="0" collapsed="false">
      <c r="A8" s="30" t="s">
        <v>89</v>
      </c>
      <c r="B8" s="34" t="n">
        <v>1.5</v>
      </c>
      <c r="C8" s="34" t="n">
        <v>4.49</v>
      </c>
      <c r="D8" s="36" t="n">
        <v>0</v>
      </c>
      <c r="E8" s="30" t="s">
        <v>90</v>
      </c>
      <c r="F8" s="30"/>
      <c r="G8" s="30"/>
      <c r="H8" s="30"/>
      <c r="I8" s="30"/>
      <c r="J8" s="15" t="n">
        <f aca="false">D8/100</f>
        <v>0</v>
      </c>
    </row>
    <row r="9" customFormat="false" ht="15" hidden="false" customHeight="false" outlineLevel="0" collapsed="false">
      <c r="A9" s="30" t="s">
        <v>91</v>
      </c>
      <c r="B9" s="34" t="n">
        <v>0.3</v>
      </c>
      <c r="C9" s="34" t="n">
        <v>0.82</v>
      </c>
      <c r="D9" s="36" t="n">
        <v>0</v>
      </c>
      <c r="E9" s="30" t="s">
        <v>92</v>
      </c>
      <c r="F9" s="30"/>
      <c r="G9" s="30"/>
      <c r="H9" s="30"/>
      <c r="I9" s="30"/>
      <c r="J9" s="15" t="n">
        <f aca="false">D9/100</f>
        <v>0</v>
      </c>
    </row>
    <row r="10" customFormat="false" ht="15" hidden="false" customHeight="false" outlineLevel="0" collapsed="false">
      <c r="A10" s="30" t="s">
        <v>93</v>
      </c>
      <c r="B10" s="34" t="n">
        <v>0.56</v>
      </c>
      <c r="C10" s="34" t="n">
        <v>0.89</v>
      </c>
      <c r="D10" s="36" t="n">
        <v>0</v>
      </c>
      <c r="E10" s="30" t="s">
        <v>94</v>
      </c>
      <c r="F10" s="30"/>
      <c r="G10" s="30"/>
      <c r="H10" s="30"/>
      <c r="I10" s="30"/>
      <c r="J10" s="15" t="n">
        <f aca="false">D10/100</f>
        <v>0</v>
      </c>
    </row>
    <row r="11" customFormat="false" ht="15" hidden="false" customHeight="false" outlineLevel="0" collapsed="false">
      <c r="A11" s="30" t="s">
        <v>95</v>
      </c>
      <c r="B11" s="34" t="n">
        <v>0.85</v>
      </c>
      <c r="C11" s="34" t="n">
        <v>1.11</v>
      </c>
      <c r="D11" s="36" t="n">
        <v>0</v>
      </c>
      <c r="E11" s="30" t="s">
        <v>96</v>
      </c>
      <c r="F11" s="30"/>
      <c r="G11" s="30"/>
      <c r="H11" s="30"/>
      <c r="I11" s="30"/>
      <c r="J11" s="15" t="n">
        <f aca="false">D11/100</f>
        <v>0</v>
      </c>
    </row>
    <row r="12" customFormat="false" ht="15" hidden="false" customHeight="false" outlineLevel="0" collapsed="false">
      <c r="A12" s="30" t="s">
        <v>97</v>
      </c>
      <c r="B12" s="34" t="n">
        <v>3.5</v>
      </c>
      <c r="C12" s="34" t="n">
        <v>6.22</v>
      </c>
      <c r="D12" s="36" t="n">
        <v>0</v>
      </c>
      <c r="E12" s="30" t="s">
        <v>98</v>
      </c>
      <c r="F12" s="30"/>
      <c r="G12" s="30"/>
      <c r="H12" s="30"/>
      <c r="I12" s="30"/>
      <c r="J12" s="15" t="n">
        <f aca="false">D12/100</f>
        <v>0</v>
      </c>
    </row>
    <row r="13" customFormat="false" ht="15" hidden="false" customHeight="false" outlineLevel="0" collapsed="false">
      <c r="A13" s="30" t="s">
        <v>99</v>
      </c>
      <c r="B13" s="34" t="n">
        <v>5.65</v>
      </c>
      <c r="C13" s="34" t="n">
        <v>10.65</v>
      </c>
      <c r="D13" s="23" t="n">
        <f aca="false">I15+I16</f>
        <v>3.65</v>
      </c>
      <c r="E13" s="30" t="s">
        <v>100</v>
      </c>
      <c r="F13" s="30"/>
      <c r="G13" s="30"/>
      <c r="H13" s="30"/>
      <c r="I13" s="30"/>
      <c r="J13" s="15" t="n">
        <f aca="false">D13/100</f>
        <v>0.0365</v>
      </c>
    </row>
    <row r="14" customFormat="false" ht="15" hidden="false" customHeight="false" outlineLevel="0" collapsed="false">
      <c r="C14" s="30" t="s">
        <v>101</v>
      </c>
      <c r="D14" s="34" t="n">
        <f aca="false">ROUND(((((1+J8+J9+J10)*(1+J11)*(1+J12)/(1-J13))-1)*100),2)</f>
        <v>3.79</v>
      </c>
    </row>
    <row r="15" customFormat="false" ht="15" hidden="false" customHeight="false" outlineLevel="0" collapsed="false">
      <c r="F15" s="30" t="s">
        <v>102</v>
      </c>
      <c r="G15" s="30"/>
      <c r="H15" s="30"/>
      <c r="I15" s="33" t="n">
        <v>3.65</v>
      </c>
      <c r="J15" s="15" t="n">
        <f aca="false">I15/100</f>
        <v>0.0365</v>
      </c>
    </row>
    <row r="16" customFormat="false" ht="15" hidden="false" customHeight="false" outlineLevel="0" collapsed="false">
      <c r="F16" s="30" t="s">
        <v>106</v>
      </c>
      <c r="G16" s="30"/>
      <c r="H16" s="30"/>
      <c r="I16" s="33" t="n">
        <v>0</v>
      </c>
    </row>
    <row r="26" customFormat="false" ht="15" hidden="false" customHeight="false" outlineLevel="0" collapsed="false">
      <c r="E26" s="28" t="n">
        <f aca="false">DADOS!C11</f>
        <v>0</v>
      </c>
      <c r="F26" s="28"/>
      <c r="G26" s="28"/>
      <c r="H26" s="28"/>
      <c r="I26" s="28"/>
    </row>
    <row r="27" customFormat="false" ht="15" hidden="false" customHeight="false" outlineLevel="0" collapsed="false">
      <c r="E27" s="29" t="n">
        <f aca="false">DADOS!C12</f>
        <v>0</v>
      </c>
      <c r="F27" s="29"/>
      <c r="G27" s="29"/>
      <c r="H27" s="29"/>
      <c r="I27" s="29"/>
    </row>
  </sheetData>
  <sheetProtection sheet="true" password="bf59" objects="true" scenarios="true" selectLockedCells="true"/>
  <mergeCells count="15">
    <mergeCell ref="B4:F4"/>
    <mergeCell ref="H4:I4"/>
    <mergeCell ref="B5:C5"/>
    <mergeCell ref="E5:G5"/>
    <mergeCell ref="E7:I7"/>
    <mergeCell ref="E8:I8"/>
    <mergeCell ref="E9:I9"/>
    <mergeCell ref="E10:I10"/>
    <mergeCell ref="E11:I11"/>
    <mergeCell ref="E12:I12"/>
    <mergeCell ref="E13:I13"/>
    <mergeCell ref="F15:H15"/>
    <mergeCell ref="F16:H16"/>
    <mergeCell ref="E26:I26"/>
    <mergeCell ref="E27:I27"/>
  </mergeCells>
  <printOptions headings="false" gridLines="false" gridLinesSet="true" horizontalCentered="false" verticalCentered="false"/>
  <pageMargins left="0.5" right="0.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7" t="s">
        <v>0</v>
      </c>
    </row>
    <row r="2" customFormat="false" ht="15" hidden="false" customHeight="false" outlineLevel="0" collapsed="false">
      <c r="A2" s="7" t="s">
        <v>15</v>
      </c>
    </row>
    <row r="3" customFormat="false" ht="15" hidden="false" customHeight="false" outlineLevel="0" collapsed="false">
      <c r="A3" s="7" t="s">
        <v>16</v>
      </c>
      <c r="B3" s="8" t="str">
        <f aca="false">DADOS!C3</f>
        <v>04/07/2025</v>
      </c>
    </row>
    <row r="4" customFormat="false" ht="15" hidden="false" customHeight="false" outlineLevel="0" collapsed="false">
      <c r="A4" s="7" t="s">
        <v>17</v>
      </c>
      <c r="B4" s="9" t="n">
        <f aca="false">DADOS!C7</f>
        <v>0</v>
      </c>
      <c r="C4" s="9"/>
      <c r="D4" s="9"/>
      <c r="E4" s="9"/>
      <c r="F4" s="9"/>
      <c r="G4" s="7" t="s">
        <v>18</v>
      </c>
      <c r="H4" s="10" t="n">
        <f aca="false">DADOS!C9</f>
        <v>0</v>
      </c>
      <c r="I4" s="10"/>
    </row>
    <row r="5" customFormat="false" ht="15" hidden="false" customHeight="false" outlineLevel="0" collapsed="false">
      <c r="A5" s="7" t="s">
        <v>19</v>
      </c>
      <c r="B5" s="11" t="n">
        <f aca="false">DADOS!C8</f>
        <v>0</v>
      </c>
      <c r="C5" s="11"/>
      <c r="D5" s="7" t="s">
        <v>20</v>
      </c>
      <c r="E5" s="9" t="n">
        <f aca="false">DADOS!C13</f>
        <v>0</v>
      </c>
      <c r="F5" s="9"/>
      <c r="G5" s="9"/>
      <c r="H5" s="7" t="s">
        <v>21</v>
      </c>
      <c r="I5" s="7" t="n">
        <f aca="false">DADOS!C14</f>
        <v>0</v>
      </c>
    </row>
    <row r="8" customFormat="false" ht="15" hidden="false" customHeight="false" outlineLevel="0" collapsed="false">
      <c r="A8" s="30" t="s">
        <v>107</v>
      </c>
      <c r="B8" s="2" t="n">
        <v>1.1428</v>
      </c>
      <c r="C8" s="30" t="s">
        <v>108</v>
      </c>
      <c r="D8" s="30"/>
      <c r="E8" s="30"/>
      <c r="F8" s="30"/>
      <c r="G8" s="30"/>
      <c r="H8" s="30"/>
      <c r="I8" s="30"/>
    </row>
    <row r="9" customFormat="false" ht="15" hidden="false" customHeight="false" outlineLevel="0" collapsed="false">
      <c r="A9" s="30" t="s">
        <v>109</v>
      </c>
      <c r="B9" s="2" t="n">
        <v>0.2</v>
      </c>
      <c r="C9" s="30" t="s">
        <v>110</v>
      </c>
      <c r="D9" s="30"/>
      <c r="E9" s="30"/>
      <c r="F9" s="30"/>
      <c r="G9" s="30"/>
      <c r="H9" s="30"/>
      <c r="I9" s="30"/>
    </row>
    <row r="10" customFormat="false" ht="15" hidden="false" customHeight="false" outlineLevel="0" collapsed="false">
      <c r="A10" s="30" t="s">
        <v>111</v>
      </c>
      <c r="B10" s="2" t="n">
        <v>0.12</v>
      </c>
      <c r="C10" s="30" t="s">
        <v>112</v>
      </c>
      <c r="D10" s="30"/>
      <c r="E10" s="30"/>
      <c r="F10" s="30"/>
      <c r="G10" s="30"/>
      <c r="H10" s="30"/>
      <c r="I10" s="30"/>
    </row>
    <row r="11" customFormat="false" ht="15" hidden="false" customHeight="false" outlineLevel="0" collapsed="false">
      <c r="A11" s="30" t="s">
        <v>113</v>
      </c>
      <c r="B11" s="2" t="n">
        <v>0</v>
      </c>
      <c r="C11" s="30" t="s">
        <v>114</v>
      </c>
      <c r="D11" s="30"/>
      <c r="E11" s="30"/>
      <c r="F11" s="30"/>
      <c r="G11" s="30"/>
      <c r="H11" s="30"/>
      <c r="I11" s="30"/>
    </row>
    <row r="12" customFormat="false" ht="15" hidden="false" customHeight="false" outlineLevel="0" collapsed="false">
      <c r="A12" s="30" t="s">
        <v>115</v>
      </c>
      <c r="B12" s="37" t="n">
        <f aca="false">(((1+B8+B9)*(1+B10))/(1-B11))</f>
        <v>2.623936</v>
      </c>
      <c r="C12" s="38" t="s">
        <v>116</v>
      </c>
      <c r="D12" s="38"/>
      <c r="E12" s="38"/>
      <c r="F12" s="38"/>
      <c r="G12" s="38"/>
      <c r="H12" s="38"/>
      <c r="I12" s="38"/>
    </row>
    <row r="13" customFormat="false" ht="15" hidden="false" customHeight="false" outlineLevel="0" collapsed="false">
      <c r="A13" s="30" t="s">
        <v>117</v>
      </c>
      <c r="B13" s="37" t="n">
        <f aca="false">((1+B10)/(1-B11))</f>
        <v>1.12</v>
      </c>
      <c r="C13" s="38" t="s">
        <v>118</v>
      </c>
      <c r="D13" s="38"/>
      <c r="E13" s="38"/>
      <c r="F13" s="38"/>
      <c r="G13" s="38"/>
      <c r="H13" s="38"/>
      <c r="I13" s="38"/>
    </row>
    <row r="23" customFormat="false" ht="15" hidden="false" customHeight="false" outlineLevel="0" collapsed="false">
      <c r="E23" s="28" t="n">
        <f aca="false">DADOS!C11</f>
        <v>0</v>
      </c>
      <c r="F23" s="28"/>
      <c r="G23" s="28"/>
      <c r="H23" s="28"/>
      <c r="I23" s="28"/>
    </row>
    <row r="24" customFormat="false" ht="15" hidden="false" customHeight="false" outlineLevel="0" collapsed="false">
      <c r="E24" s="29" t="n">
        <f aca="false">DADOS!C12</f>
        <v>0</v>
      </c>
      <c r="F24" s="29"/>
      <c r="G24" s="29"/>
      <c r="H24" s="29"/>
      <c r="I24" s="29"/>
    </row>
  </sheetData>
  <sheetProtection sheet="true" password="bf59" objects="true" scenarios="true" selectLockedCells="true"/>
  <mergeCells count="12">
    <mergeCell ref="B4:F4"/>
    <mergeCell ref="H4:I4"/>
    <mergeCell ref="B5:C5"/>
    <mergeCell ref="E5:G5"/>
    <mergeCell ref="C8:I8"/>
    <mergeCell ref="C9:I9"/>
    <mergeCell ref="C10:I10"/>
    <mergeCell ref="C11:I11"/>
    <mergeCell ref="C12:I12"/>
    <mergeCell ref="C13:I13"/>
    <mergeCell ref="E23:I23"/>
    <mergeCell ref="E24:I24"/>
  </mergeCells>
  <printOptions headings="false" gridLines="false" gridLinesSet="true" horizontalCentered="false" verticalCentered="false"/>
  <pageMargins left="0.5" right="0.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30.01"/>
    <col collapsed="false" customWidth="true" hidden="false" outlineLevel="0" max="3" min="3" style="0" width="10"/>
    <col collapsed="false" customWidth="true" hidden="false" outlineLevel="0" max="4" min="4" style="0" width="11.99"/>
    <col collapsed="false" customWidth="true" hidden="false" outlineLevel="0" max="10" min="5" style="0" width="10"/>
    <col collapsed="false" customWidth="true" hidden="false" outlineLevel="0" max="1025" min="11" style="0" width="8.67"/>
  </cols>
  <sheetData>
    <row r="1" customFormat="false" ht="15" hidden="false" customHeight="false" outlineLevel="0" collapsed="false">
      <c r="A1" s="7" t="s">
        <v>0</v>
      </c>
    </row>
    <row r="2" customFormat="false" ht="15" hidden="false" customHeight="false" outlineLevel="0" collapsed="false">
      <c r="A2" s="7" t="s">
        <v>15</v>
      </c>
    </row>
    <row r="3" customFormat="false" ht="15" hidden="false" customHeight="false" outlineLevel="0" collapsed="false">
      <c r="A3" s="7" t="s">
        <v>16</v>
      </c>
      <c r="B3" s="8" t="str">
        <f aca="false">DADOS!C3</f>
        <v>04/07/2025</v>
      </c>
    </row>
    <row r="4" customFormat="false" ht="15" hidden="false" customHeight="false" outlineLevel="0" collapsed="false">
      <c r="A4" s="7" t="s">
        <v>17</v>
      </c>
      <c r="B4" s="9" t="n">
        <f aca="false">DADOS!C7</f>
        <v>0</v>
      </c>
      <c r="C4" s="9"/>
      <c r="D4" s="9"/>
      <c r="E4" s="9"/>
      <c r="F4" s="9"/>
      <c r="G4" s="7" t="s">
        <v>18</v>
      </c>
      <c r="H4" s="10" t="n">
        <f aca="false">DADOS!C9</f>
        <v>0</v>
      </c>
      <c r="I4" s="10"/>
    </row>
    <row r="5" customFormat="false" ht="15" hidden="false" customHeight="false" outlineLevel="0" collapsed="false">
      <c r="A5" s="7" t="s">
        <v>19</v>
      </c>
      <c r="B5" s="11" t="n">
        <f aca="false">DADOS!C8</f>
        <v>0</v>
      </c>
      <c r="C5" s="11"/>
      <c r="D5" s="7" t="s">
        <v>20</v>
      </c>
      <c r="E5" s="9" t="n">
        <f aca="false">DADOS!C13</f>
        <v>0</v>
      </c>
      <c r="F5" s="9"/>
      <c r="G5" s="9"/>
      <c r="H5" s="7" t="s">
        <v>21</v>
      </c>
      <c r="I5" s="7" t="n">
        <f aca="false">DADOS!C14</f>
        <v>0</v>
      </c>
    </row>
    <row r="7" customFormat="false" ht="15" hidden="false" customHeight="false" outlineLevel="0" collapsed="false">
      <c r="A7" s="12" t="s">
        <v>22</v>
      </c>
      <c r="B7" s="12" t="s">
        <v>23</v>
      </c>
      <c r="C7" s="12" t="s">
        <v>24</v>
      </c>
      <c r="D7" s="12" t="s">
        <v>25</v>
      </c>
      <c r="E7" s="12" t="s">
        <v>31</v>
      </c>
      <c r="F7" s="12" t="s">
        <v>119</v>
      </c>
      <c r="G7" s="12" t="s">
        <v>120</v>
      </c>
      <c r="H7" s="12" t="s">
        <v>121</v>
      </c>
      <c r="I7" s="12" t="s">
        <v>122</v>
      </c>
      <c r="J7" s="12" t="s">
        <v>32</v>
      </c>
    </row>
    <row r="8" customFormat="false" ht="15" hidden="false" customHeight="false" outlineLevel="0" collapsed="false">
      <c r="A8" s="13" t="s">
        <v>33</v>
      </c>
      <c r="B8" s="13" t="s">
        <v>34</v>
      </c>
      <c r="C8" s="13"/>
      <c r="D8" s="13"/>
      <c r="E8" s="13"/>
      <c r="F8" s="13"/>
      <c r="G8" s="13"/>
      <c r="H8" s="14" t="n">
        <f aca="false">SUM(H9:H22)</f>
        <v>0</v>
      </c>
      <c r="I8" s="14" t="n">
        <f aca="false">SUM(I9:I22)</f>
        <v>0</v>
      </c>
      <c r="J8" s="14" t="n">
        <f aca="false">SUM(J9:J22)</f>
        <v>0</v>
      </c>
      <c r="K8" s="15" t="s">
        <v>35</v>
      </c>
    </row>
    <row r="9" customFormat="false" ht="15" hidden="false" customHeight="false" outlineLevel="0" collapsed="false">
      <c r="A9" s="16" t="s">
        <v>36</v>
      </c>
      <c r="B9" s="17" t="s">
        <v>37</v>
      </c>
      <c r="C9" s="18" t="s">
        <v>38</v>
      </c>
      <c r="D9" s="19" t="n">
        <v>5888.3</v>
      </c>
      <c r="E9" s="20" t="n">
        <f aca="false">Orçamento!J9</f>
        <v>0</v>
      </c>
      <c r="F9" s="39"/>
      <c r="G9" s="20" t="n">
        <f aca="false">E9-F9</f>
        <v>0</v>
      </c>
      <c r="H9" s="20" t="n">
        <f aca="false">F9*D9</f>
        <v>0</v>
      </c>
      <c r="I9" s="20" t="n">
        <f aca="false">G9*D9</f>
        <v>0</v>
      </c>
      <c r="J9" s="20" t="n">
        <f aca="false">I9+H9</f>
        <v>0</v>
      </c>
    </row>
    <row r="10" customFormat="false" ht="15" hidden="false" customHeight="false" outlineLevel="0" collapsed="false">
      <c r="A10" s="16" t="s">
        <v>39</v>
      </c>
      <c r="B10" s="17" t="s">
        <v>40</v>
      </c>
      <c r="C10" s="18" t="s">
        <v>41</v>
      </c>
      <c r="D10" s="19" t="n">
        <v>250</v>
      </c>
      <c r="E10" s="20" t="n">
        <f aca="false">Orçamento!J10</f>
        <v>0</v>
      </c>
      <c r="F10" s="39"/>
      <c r="G10" s="20" t="n">
        <f aca="false">E10-F10</f>
        <v>0</v>
      </c>
      <c r="H10" s="20" t="n">
        <f aca="false">F10*D10</f>
        <v>0</v>
      </c>
      <c r="I10" s="20" t="n">
        <f aca="false">G10*D10</f>
        <v>0</v>
      </c>
      <c r="J10" s="20" t="n">
        <f aca="false">I10+H10</f>
        <v>0</v>
      </c>
    </row>
    <row r="11" customFormat="false" ht="15" hidden="false" customHeight="false" outlineLevel="0" collapsed="false">
      <c r="A11" s="16" t="s">
        <v>42</v>
      </c>
      <c r="B11" s="17" t="s">
        <v>43</v>
      </c>
      <c r="C11" s="18" t="s">
        <v>38</v>
      </c>
      <c r="D11" s="19" t="n">
        <v>7892.75</v>
      </c>
      <c r="E11" s="20" t="n">
        <f aca="false">Orçamento!J11</f>
        <v>0</v>
      </c>
      <c r="F11" s="39"/>
      <c r="G11" s="20" t="n">
        <f aca="false">E11-F11</f>
        <v>0</v>
      </c>
      <c r="H11" s="20" t="n">
        <f aca="false">F11*D11</f>
        <v>0</v>
      </c>
      <c r="I11" s="20" t="n">
        <f aca="false">G11*D11</f>
        <v>0</v>
      </c>
      <c r="J11" s="20" t="n">
        <f aca="false">I11+H11</f>
        <v>0</v>
      </c>
    </row>
    <row r="12" customFormat="false" ht="15" hidden="false" customHeight="false" outlineLevel="0" collapsed="false">
      <c r="A12" s="16" t="s">
        <v>44</v>
      </c>
      <c r="B12" s="17" t="s">
        <v>45</v>
      </c>
      <c r="C12" s="18" t="s">
        <v>38</v>
      </c>
      <c r="D12" s="19" t="n">
        <v>7892.75</v>
      </c>
      <c r="E12" s="20" t="n">
        <f aca="false">Orçamento!J12</f>
        <v>0</v>
      </c>
      <c r="F12" s="39"/>
      <c r="G12" s="20" t="n">
        <f aca="false">E12-F12</f>
        <v>0</v>
      </c>
      <c r="H12" s="20" t="n">
        <f aca="false">F12*D12</f>
        <v>0</v>
      </c>
      <c r="I12" s="20" t="n">
        <f aca="false">G12*D12</f>
        <v>0</v>
      </c>
      <c r="J12" s="20" t="n">
        <f aca="false">I12+H12</f>
        <v>0</v>
      </c>
    </row>
    <row r="13" customFormat="false" ht="15" hidden="false" customHeight="false" outlineLevel="0" collapsed="false">
      <c r="A13" s="16" t="s">
        <v>46</v>
      </c>
      <c r="B13" s="17" t="s">
        <v>47</v>
      </c>
      <c r="C13" s="18" t="s">
        <v>38</v>
      </c>
      <c r="D13" s="19" t="n">
        <v>2867.03</v>
      </c>
      <c r="E13" s="20" t="n">
        <f aca="false">Orçamento!J13</f>
        <v>0</v>
      </c>
      <c r="F13" s="39"/>
      <c r="G13" s="20" t="n">
        <f aca="false">E13-F13</f>
        <v>0</v>
      </c>
      <c r="H13" s="20" t="n">
        <f aca="false">F13*D13</f>
        <v>0</v>
      </c>
      <c r="I13" s="20" t="n">
        <f aca="false">G13*D13</f>
        <v>0</v>
      </c>
      <c r="J13" s="20" t="n">
        <f aca="false">I13+H13</f>
        <v>0</v>
      </c>
    </row>
    <row r="14" customFormat="false" ht="15" hidden="false" customHeight="false" outlineLevel="0" collapsed="false">
      <c r="A14" s="16" t="s">
        <v>48</v>
      </c>
      <c r="B14" s="17" t="s">
        <v>49</v>
      </c>
      <c r="C14" s="18" t="s">
        <v>38</v>
      </c>
      <c r="D14" s="19" t="n">
        <v>7892.75</v>
      </c>
      <c r="E14" s="20" t="n">
        <f aca="false">Orçamento!J14</f>
        <v>0</v>
      </c>
      <c r="F14" s="39"/>
      <c r="G14" s="20" t="n">
        <f aca="false">E14-F14</f>
        <v>0</v>
      </c>
      <c r="H14" s="20" t="n">
        <f aca="false">F14*D14</f>
        <v>0</v>
      </c>
      <c r="I14" s="20" t="n">
        <f aca="false">G14*D14</f>
        <v>0</v>
      </c>
      <c r="J14" s="20" t="n">
        <f aca="false">I14+H14</f>
        <v>0</v>
      </c>
    </row>
    <row r="15" customFormat="false" ht="15" hidden="false" customHeight="false" outlineLevel="0" collapsed="false">
      <c r="A15" s="16" t="s">
        <v>50</v>
      </c>
      <c r="B15" s="17" t="s">
        <v>51</v>
      </c>
      <c r="C15" s="18" t="s">
        <v>52</v>
      </c>
      <c r="D15" s="19" t="n">
        <v>1</v>
      </c>
      <c r="E15" s="20" t="n">
        <f aca="false">Orçamento!J15</f>
        <v>0</v>
      </c>
      <c r="F15" s="39"/>
      <c r="G15" s="20" t="n">
        <f aca="false">E15-F15</f>
        <v>0</v>
      </c>
      <c r="H15" s="20" t="n">
        <f aca="false">F15*D15</f>
        <v>0</v>
      </c>
      <c r="I15" s="20" t="n">
        <f aca="false">G15*D15</f>
        <v>0</v>
      </c>
      <c r="J15" s="20" t="n">
        <f aca="false">I15+H15</f>
        <v>0</v>
      </c>
    </row>
    <row r="16" customFormat="false" ht="15" hidden="false" customHeight="false" outlineLevel="0" collapsed="false">
      <c r="A16" s="16" t="s">
        <v>53</v>
      </c>
      <c r="B16" s="17" t="s">
        <v>54</v>
      </c>
      <c r="C16" s="18" t="s">
        <v>38</v>
      </c>
      <c r="D16" s="19" t="n">
        <v>7892.75</v>
      </c>
      <c r="E16" s="20" t="n">
        <f aca="false">Orçamento!J16</f>
        <v>0</v>
      </c>
      <c r="F16" s="39"/>
      <c r="G16" s="20" t="n">
        <f aca="false">E16-F16</f>
        <v>0</v>
      </c>
      <c r="H16" s="20" t="n">
        <f aca="false">F16*D16</f>
        <v>0</v>
      </c>
      <c r="I16" s="20" t="n">
        <f aca="false">G16*D16</f>
        <v>0</v>
      </c>
      <c r="J16" s="20" t="n">
        <f aca="false">I16+H16</f>
        <v>0</v>
      </c>
    </row>
    <row r="17" customFormat="false" ht="15" hidden="false" customHeight="false" outlineLevel="0" collapsed="false">
      <c r="A17" s="16" t="s">
        <v>55</v>
      </c>
      <c r="B17" s="17" t="s">
        <v>56</v>
      </c>
      <c r="C17" s="18" t="s">
        <v>38</v>
      </c>
      <c r="D17" s="19" t="n">
        <v>7892.75</v>
      </c>
      <c r="E17" s="20" t="n">
        <f aca="false">Orçamento!J17</f>
        <v>0</v>
      </c>
      <c r="F17" s="39"/>
      <c r="G17" s="20" t="n">
        <f aca="false">E17-F17</f>
        <v>0</v>
      </c>
      <c r="H17" s="20" t="n">
        <f aca="false">F17*D17</f>
        <v>0</v>
      </c>
      <c r="I17" s="20" t="n">
        <f aca="false">G17*D17</f>
        <v>0</v>
      </c>
      <c r="J17" s="20" t="n">
        <f aca="false">I17+H17</f>
        <v>0</v>
      </c>
    </row>
    <row r="18" customFormat="false" ht="15" hidden="false" customHeight="false" outlineLevel="0" collapsed="false">
      <c r="A18" s="16" t="s">
        <v>57</v>
      </c>
      <c r="B18" s="17" t="s">
        <v>58</v>
      </c>
      <c r="C18" s="18" t="s">
        <v>38</v>
      </c>
      <c r="D18" s="19" t="n">
        <v>7892.75</v>
      </c>
      <c r="E18" s="20" t="n">
        <f aca="false">Orçamento!J18</f>
        <v>0</v>
      </c>
      <c r="F18" s="39"/>
      <c r="G18" s="20" t="n">
        <f aca="false">E18-F18</f>
        <v>0</v>
      </c>
      <c r="H18" s="20" t="n">
        <f aca="false">F18*D18</f>
        <v>0</v>
      </c>
      <c r="I18" s="20" t="n">
        <f aca="false">G18*D18</f>
        <v>0</v>
      </c>
      <c r="J18" s="20" t="n">
        <f aca="false">I18+H18</f>
        <v>0</v>
      </c>
    </row>
    <row r="19" customFormat="false" ht="15" hidden="false" customHeight="false" outlineLevel="0" collapsed="false">
      <c r="A19" s="16" t="s">
        <v>59</v>
      </c>
      <c r="B19" s="17" t="s">
        <v>60</v>
      </c>
      <c r="C19" s="18" t="s">
        <v>38</v>
      </c>
      <c r="D19" s="19" t="n">
        <v>7892.75</v>
      </c>
      <c r="E19" s="20" t="n">
        <f aca="false">Orçamento!J19</f>
        <v>0</v>
      </c>
      <c r="F19" s="39"/>
      <c r="G19" s="20" t="n">
        <f aca="false">E19-F19</f>
        <v>0</v>
      </c>
      <c r="H19" s="20" t="n">
        <f aca="false">F19*D19</f>
        <v>0</v>
      </c>
      <c r="I19" s="20" t="n">
        <f aca="false">G19*D19</f>
        <v>0</v>
      </c>
      <c r="J19" s="20" t="n">
        <f aca="false">I19+H19</f>
        <v>0</v>
      </c>
    </row>
    <row r="20" customFormat="false" ht="15" hidden="false" customHeight="false" outlineLevel="0" collapsed="false">
      <c r="A20" s="16" t="s">
        <v>61</v>
      </c>
      <c r="B20" s="17" t="s">
        <v>62</v>
      </c>
      <c r="C20" s="18" t="s">
        <v>38</v>
      </c>
      <c r="D20" s="19" t="n">
        <v>7892.75</v>
      </c>
      <c r="E20" s="20" t="n">
        <f aca="false">Orçamento!J20</f>
        <v>0</v>
      </c>
      <c r="F20" s="39"/>
      <c r="G20" s="20" t="n">
        <f aca="false">E20-F20</f>
        <v>0</v>
      </c>
      <c r="H20" s="20" t="n">
        <f aca="false">F20*D20</f>
        <v>0</v>
      </c>
      <c r="I20" s="20" t="n">
        <f aca="false">G20*D20</f>
        <v>0</v>
      </c>
      <c r="J20" s="20" t="n">
        <f aca="false">I20+H20</f>
        <v>0</v>
      </c>
    </row>
    <row r="21" customFormat="false" ht="15" hidden="false" customHeight="false" outlineLevel="0" collapsed="false">
      <c r="A21" s="16" t="s">
        <v>63</v>
      </c>
      <c r="B21" s="17" t="s">
        <v>64</v>
      </c>
      <c r="C21" s="18" t="s">
        <v>38</v>
      </c>
      <c r="D21" s="19" t="n">
        <v>7892.75</v>
      </c>
      <c r="E21" s="20" t="n">
        <f aca="false">Orçamento!J21</f>
        <v>0</v>
      </c>
      <c r="F21" s="39"/>
      <c r="G21" s="20" t="n">
        <f aca="false">E21-F21</f>
        <v>0</v>
      </c>
      <c r="H21" s="20" t="n">
        <f aca="false">F21*D21</f>
        <v>0</v>
      </c>
      <c r="I21" s="20" t="n">
        <f aca="false">G21*D21</f>
        <v>0</v>
      </c>
      <c r="J21" s="20" t="n">
        <f aca="false">I21+H21</f>
        <v>0</v>
      </c>
    </row>
    <row r="22" customFormat="false" ht="15" hidden="false" customHeight="false" outlineLevel="0" collapsed="false">
      <c r="A22" s="16" t="s">
        <v>65</v>
      </c>
      <c r="B22" s="17" t="s">
        <v>66</v>
      </c>
      <c r="C22" s="18" t="s">
        <v>38</v>
      </c>
      <c r="D22" s="19" t="n">
        <v>7892.75</v>
      </c>
      <c r="E22" s="20" t="n">
        <f aca="false">Orçamento!J22</f>
        <v>0</v>
      </c>
      <c r="F22" s="39"/>
      <c r="G22" s="20" t="n">
        <f aca="false">E22-F22</f>
        <v>0</v>
      </c>
      <c r="H22" s="20" t="n">
        <f aca="false">F22*D22</f>
        <v>0</v>
      </c>
      <c r="I22" s="20" t="n">
        <f aca="false">G22*D22</f>
        <v>0</v>
      </c>
      <c r="J22" s="20" t="n">
        <f aca="false">I22+H22</f>
        <v>0</v>
      </c>
    </row>
    <row r="23" customFormat="false" ht="15" hidden="false" customHeight="false" outlineLevel="0" collapsed="false">
      <c r="A23" s="24" t="s">
        <v>67</v>
      </c>
      <c r="B23" s="24"/>
      <c r="C23" s="24"/>
      <c r="D23" s="24"/>
      <c r="E23" s="24"/>
      <c r="F23" s="24"/>
      <c r="G23" s="24"/>
      <c r="H23" s="40" t="n">
        <f aca="false">H8</f>
        <v>0</v>
      </c>
      <c r="I23" s="40" t="n">
        <f aca="false">I8</f>
        <v>0</v>
      </c>
      <c r="J23" s="40" t="n">
        <f aca="false">J8</f>
        <v>0</v>
      </c>
    </row>
    <row r="33" customFormat="false" ht="15" hidden="false" customHeight="false" outlineLevel="0" collapsed="false">
      <c r="E33" s="28" t="n">
        <f aca="false">DADOS!C11</f>
        <v>0</v>
      </c>
      <c r="F33" s="28"/>
      <c r="G33" s="28"/>
      <c r="H33" s="28"/>
      <c r="I33" s="28"/>
    </row>
    <row r="34" customFormat="false" ht="15" hidden="false" customHeight="false" outlineLevel="0" collapsed="false">
      <c r="E34" s="29" t="n">
        <f aca="false">DADOS!C12</f>
        <v>0</v>
      </c>
      <c r="F34" s="29"/>
      <c r="G34" s="29"/>
      <c r="H34" s="29"/>
      <c r="I34" s="29"/>
    </row>
  </sheetData>
  <sheetProtection sheet="true" password="bf59" objects="true" scenarios="true" selectLockedCells="true"/>
  <mergeCells count="8">
    <mergeCell ref="B4:F4"/>
    <mergeCell ref="H4:I4"/>
    <mergeCell ref="B5:C5"/>
    <mergeCell ref="E5:G5"/>
    <mergeCell ref="B8:G8"/>
    <mergeCell ref="A23:G23"/>
    <mergeCell ref="E33:I33"/>
    <mergeCell ref="E34:I34"/>
  </mergeCells>
  <printOptions headings="false" gridLines="false" gridLinesSet="true" horizontalCentered="false" verticalCentered="false"/>
  <pageMargins left="0.5" right="0.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34" t="n">
        <f aca="false">'BDI Principal'!D14</f>
        <v>5.99</v>
      </c>
    </row>
    <row r="2" customFormat="false" ht="15" hidden="false" customHeight="false" outlineLevel="0" collapsed="false">
      <c r="A2" s="34" t="n">
        <f aca="false">'BDI Diferenciado'!D14</f>
        <v>3.79</v>
      </c>
    </row>
    <row r="3" customFormat="false" ht="15" hidden="false" customHeight="false" outlineLevel="0" collapsed="false">
      <c r="A3" s="37" t="n">
        <f aca="false">'BDI (Fator K e TRDE)'!B12</f>
        <v>2.623936</v>
      </c>
    </row>
    <row r="4" customFormat="false" ht="15" hidden="false" customHeight="false" outlineLevel="0" collapsed="false">
      <c r="A4" s="37" t="n">
        <f aca="false">'BDI (Fator K e TRDE)'!B13</f>
        <v>1.12</v>
      </c>
    </row>
  </sheetData>
  <sheetProtection sheet="true" password="bf59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LibreOffice/6.0.1.1$Windows_X86_64 LibreOffice_project/60bfb1526849283ce2491346ed2aa51c465abfe6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2025-07-04T14:28:09Z</dcterms:created>
  <dc:creator>Apache POI</dc:creator>
  <dc:description/>
  <dc:language>pt-BR</dc:language>
  <cp:lastModifiedBy/>
  <cp:revision>0</cp:revision>
  <dc:subject/>
  <dc:title/>
</cp:coreProperties>
</file>