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75278511eb87a2d/ENTREGAS FINAIS/FERCON/BALNEÁRIO CAMBORIÚ/PROCURADORIA/ORÇAMENTO/PLANILHAS ORÇAMENTÁRIAS/PARTE 1/EDITÁVEIS/"/>
    </mc:Choice>
  </mc:AlternateContent>
  <xr:revisionPtr revIDLastSave="71" documentId="8_{4DA1CBFD-69E3-4719-BB34-BA99F2C658BE}" xr6:coauthVersionLast="47" xr6:coauthVersionMax="47" xr10:uidLastSave="{DFE65476-BCBD-466B-A747-CD0B2B200604}"/>
  <bookViews>
    <workbookView xWindow="19090" yWindow="-110" windowWidth="19420" windowHeight="10300" xr2:uid="{00000000-000D-0000-FFFF-FFFF00000000}"/>
  </bookViews>
  <sheets>
    <sheet name="CRONOGRAMA" sheetId="2" r:id="rId1"/>
  </sheets>
  <definedNames>
    <definedName name="_xlnm.Print_Area" localSheetId="0">CRONOGRAMA!$A:$I</definedName>
  </definedNames>
  <calcPr calcId="191029"/>
</workbook>
</file>

<file path=xl/calcChain.xml><?xml version="1.0" encoding="utf-8"?>
<calcChain xmlns="http://schemas.openxmlformats.org/spreadsheetml/2006/main">
  <c r="E48" i="2" l="1"/>
  <c r="D48" i="2"/>
  <c r="E16" i="2"/>
  <c r="D16" i="2"/>
  <c r="I34" i="2"/>
  <c r="H34" i="2"/>
  <c r="G34" i="2"/>
  <c r="F34" i="2"/>
  <c r="K42" i="2"/>
  <c r="J40" i="2"/>
  <c r="H40" i="2"/>
  <c r="I36" i="2"/>
  <c r="I32" i="2"/>
  <c r="J30" i="2"/>
  <c r="I30" i="2"/>
  <c r="I20" i="2"/>
  <c r="H20" i="2"/>
  <c r="G20" i="2"/>
  <c r="F20" i="2"/>
  <c r="K14" i="2"/>
  <c r="J14" i="2"/>
  <c r="I14" i="2"/>
  <c r="H14" i="2"/>
  <c r="G14" i="2"/>
  <c r="G48" i="2" s="1"/>
  <c r="F14" i="2"/>
  <c r="E14" i="2"/>
  <c r="D14" i="2"/>
  <c r="K46" i="2"/>
  <c r="K44" i="2"/>
  <c r="K48" i="2" s="1"/>
  <c r="J38" i="2"/>
  <c r="I38" i="2"/>
  <c r="J28" i="2"/>
  <c r="I28" i="2"/>
  <c r="K26" i="2"/>
  <c r="J26" i="2"/>
  <c r="I26" i="2"/>
  <c r="J24" i="2"/>
  <c r="E18" i="2"/>
  <c r="D18" i="2"/>
  <c r="J22" i="2"/>
  <c r="H22" i="2"/>
  <c r="I22" i="2"/>
  <c r="D12" i="2"/>
  <c r="J48" i="2" l="1"/>
  <c r="F48" i="2"/>
  <c r="H48" i="2"/>
  <c r="I48" i="2"/>
  <c r="D50" i="2"/>
  <c r="E50" i="2" l="1"/>
  <c r="F50" i="2" l="1"/>
  <c r="G50" i="2" l="1"/>
  <c r="H50" i="2" s="1"/>
  <c r="I50" i="2" l="1"/>
  <c r="J50" i="2" l="1"/>
  <c r="K50" i="2" l="1"/>
  <c r="K49" i="2" l="1"/>
  <c r="G47" i="2"/>
  <c r="F47" i="2"/>
  <c r="I47" i="2"/>
  <c r="D47" i="2"/>
  <c r="H47" i="2"/>
  <c r="K47" i="2"/>
  <c r="J47" i="2"/>
  <c r="D49" i="2"/>
  <c r="E47" i="2"/>
  <c r="E49" i="2"/>
  <c r="F49" i="2"/>
  <c r="H49" i="2"/>
  <c r="G49" i="2"/>
  <c r="I49" i="2"/>
  <c r="J49" i="2"/>
</calcChain>
</file>

<file path=xl/sharedStrings.xml><?xml version="1.0" encoding="utf-8"?>
<sst xmlns="http://schemas.openxmlformats.org/spreadsheetml/2006/main" count="90" uniqueCount="57">
  <si>
    <t>Item</t>
  </si>
  <si>
    <t>Descrição</t>
  </si>
  <si>
    <t>Total Por Etapa</t>
  </si>
  <si>
    <t>30 DIAS</t>
  </si>
  <si>
    <t>60 DIAS</t>
  </si>
  <si>
    <t>90 DIAS</t>
  </si>
  <si>
    <t>120 DIAS</t>
  </si>
  <si>
    <t xml:space="preserve"> 1 </t>
  </si>
  <si>
    <t>SERVIÇOS PRELIMINARES</t>
  </si>
  <si>
    <t/>
  </si>
  <si>
    <t>INSTALAÇÕES ELÉTRICAS</t>
  </si>
  <si>
    <t>SERVIÇOS FINAIS</t>
  </si>
  <si>
    <t>Porcentagem</t>
  </si>
  <si>
    <t>Custo</t>
  </si>
  <si>
    <t>Porcentagem Acumulado</t>
  </si>
  <si>
    <t>Custo Acumulado</t>
  </si>
  <si>
    <t>OBRA:</t>
  </si>
  <si>
    <t>ENDEREÇO:</t>
  </si>
  <si>
    <t>BDI:</t>
  </si>
  <si>
    <t>BDI Equipamentos:</t>
  </si>
  <si>
    <t>BDI Diferenciado:</t>
  </si>
  <si>
    <t>BASE DO ORÇAMENTO:</t>
  </si>
  <si>
    <t>RESPONSÁVEL TÉCNICO:</t>
  </si>
  <si>
    <t xml:space="preserve">FERNANDO STROISCH - CREA/SC 062552-0 </t>
  </si>
  <si>
    <t>INSTALAÇÕES HIDROSSANITÁRIAS</t>
  </si>
  <si>
    <t>150 DIAS</t>
  </si>
  <si>
    <t>180 DIAS</t>
  </si>
  <si>
    <t xml:space="preserve">_______________________________________________________________
FERNANDO STROISCH - CREA/SC 062552-0 </t>
  </si>
  <si>
    <t>SISTEMA PREVENTIVO CONTRA INCÊNDIOS</t>
  </si>
  <si>
    <t xml:space="preserve">REVISÃO: </t>
  </si>
  <si>
    <t xml:space="preserve">100,00%
</t>
  </si>
  <si>
    <t>ADMINISTRAÇÃO DA OBRA</t>
  </si>
  <si>
    <t>COBERTURAS</t>
  </si>
  <si>
    <t>INSTALAÇÕES DE SPDA</t>
  </si>
  <si>
    <t>INSTALAÇÕES DE LÓGICA</t>
  </si>
  <si>
    <t>IMPERMEABILIZAÇÃO</t>
  </si>
  <si>
    <t>ESQUADRIAS</t>
  </si>
  <si>
    <t>210 DIAS</t>
  </si>
  <si>
    <t>240 DIAS</t>
  </si>
  <si>
    <t>REVESTIMENTOS DE PISO E PAREDES</t>
  </si>
  <si>
    <t>PROCURADORIA GERAL DO MUNICÍPIO DE BALNEÁRIO CAMBORIÚ</t>
  </si>
  <si>
    <t>RUA DINAMARCA, 320 - BAIRRO NAÇÕES, BALNEÁRIO CAMBORIÚ - SC</t>
  </si>
  <si>
    <t>COMPOSIÇÃO PRÓPRIA 2024, SINAPI/SC 05/2024 E COTAÇÃO 01/2024-07/2024</t>
  </si>
  <si>
    <t>ESTRUTURAS DE CONCRETO</t>
  </si>
  <si>
    <t>CALÇADAS E PISOS DE CONCRETO</t>
  </si>
  <si>
    <t xml:space="preserve">CLIMATIZAÇÃO </t>
  </si>
  <si>
    <t>CRONOGRAMA FÍSICO FINANCEIRO - PARTE 1</t>
  </si>
  <si>
    <t>DESMONTE DE ROCHAS A FRIO</t>
  </si>
  <si>
    <t>ELEMENTOS DE VEDAÇÃO - ALVENARIA</t>
  </si>
  <si>
    <t>8.1</t>
  </si>
  <si>
    <t>8.2</t>
  </si>
  <si>
    <t>8.3</t>
  </si>
  <si>
    <t>8.4</t>
  </si>
  <si>
    <t>8.5</t>
  </si>
  <si>
    <t>8.6</t>
  </si>
  <si>
    <t>DEMOLIÇÕES E REMOÇÕES</t>
  </si>
  <si>
    <t>DATA: 07/08/2024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</si>
</sst>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%"/>
  </numFmts>
  <fonts count="9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0"/>
      <color rgb="FF000000"/>
      <name val="Arial"/>
      <family val="2"/>
    </font>
    <font>
      <sz val="8"/>
      <name val="Arial"/>
      <family val="1"/>
    </font>
    <font>
      <b/>
      <sz val="10"/>
      <color rgb="FF00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rgb="FFFF0000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hair">
        <color indexed="64"/>
      </bottom>
      <diagonal/>
    </border>
    <border>
      <left style="thin">
        <color rgb="FFCCCCCC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0" fontId="1" fillId="3" borderId="2" xfId="0" applyFont="1" applyFill="1" applyBorder="1" applyAlignment="1">
      <alignment horizontal="right" vertical="top" wrapText="1"/>
    </xf>
    <xf numFmtId="10" fontId="4" fillId="3" borderId="0" xfId="0" applyNumberFormat="1" applyFont="1" applyFill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2" fontId="2" fillId="4" borderId="5" xfId="0" applyNumberFormat="1" applyFont="1" applyFill="1" applyBorder="1" applyAlignment="1">
      <alignment horizontal="right" vertical="top" wrapText="1"/>
    </xf>
    <xf numFmtId="10" fontId="7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0" fillId="4" borderId="0" xfId="0" applyFill="1"/>
    <xf numFmtId="4" fontId="2" fillId="4" borderId="5" xfId="0" applyNumberFormat="1" applyFont="1" applyFill="1" applyBorder="1" applyAlignment="1">
      <alignment horizontal="right" vertical="top" wrapText="1"/>
    </xf>
    <xf numFmtId="4" fontId="7" fillId="4" borderId="6" xfId="0" applyNumberFormat="1" applyFont="1" applyFill="1" applyBorder="1" applyAlignment="1">
      <alignment horizontal="center" vertical="center" wrapText="1"/>
    </xf>
    <xf numFmtId="10" fontId="2" fillId="4" borderId="5" xfId="0" applyNumberFormat="1" applyFont="1" applyFill="1" applyBorder="1" applyAlignment="1">
      <alignment horizontal="right" vertical="top" wrapText="1"/>
    </xf>
    <xf numFmtId="4" fontId="7" fillId="4" borderId="0" xfId="0" applyNumberFormat="1" applyFont="1" applyFill="1" applyAlignment="1">
      <alignment horizontal="center" vertical="center" wrapText="1"/>
    </xf>
    <xf numFmtId="0" fontId="2" fillId="4" borderId="5" xfId="0" applyFont="1" applyFill="1" applyBorder="1" applyAlignment="1">
      <alignment horizontal="right" vertical="top" wrapText="1"/>
    </xf>
    <xf numFmtId="0" fontId="2" fillId="4" borderId="8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left" vertical="top" wrapText="1"/>
    </xf>
    <xf numFmtId="10" fontId="7" fillId="4" borderId="0" xfId="0" applyNumberFormat="1" applyFont="1" applyFill="1" applyAlignment="1">
      <alignment vertical="center" wrapText="1"/>
    </xf>
    <xf numFmtId="4" fontId="7" fillId="4" borderId="0" xfId="0" applyNumberFormat="1" applyFont="1" applyFill="1" applyAlignment="1">
      <alignment vertical="center" wrapText="1"/>
    </xf>
    <xf numFmtId="0" fontId="7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left" vertical="top" wrapText="1"/>
    </xf>
    <xf numFmtId="4" fontId="2" fillId="4" borderId="12" xfId="0" applyNumberFormat="1" applyFont="1" applyFill="1" applyBorder="1" applyAlignment="1">
      <alignment horizontal="right" vertical="top" wrapText="1"/>
    </xf>
    <xf numFmtId="0" fontId="2" fillId="4" borderId="14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right" vertical="top" wrapText="1"/>
    </xf>
    <xf numFmtId="10" fontId="8" fillId="4" borderId="0" xfId="0" applyNumberFormat="1" applyFont="1" applyFill="1" applyAlignment="1">
      <alignment horizontal="center"/>
    </xf>
    <xf numFmtId="10" fontId="2" fillId="4" borderId="5" xfId="0" applyNumberFormat="1" applyFont="1" applyFill="1" applyBorder="1" applyAlignment="1">
      <alignment horizontal="right" vertical="top"/>
    </xf>
    <xf numFmtId="4" fontId="0" fillId="0" borderId="0" xfId="0" applyNumberFormat="1"/>
    <xf numFmtId="10" fontId="0" fillId="0" borderId="0" xfId="0" applyNumberFormat="1"/>
    <xf numFmtId="0" fontId="7" fillId="4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164" fontId="5" fillId="3" borderId="0" xfId="0" applyNumberFormat="1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786344</xdr:colOff>
      <xdr:row>1</xdr:row>
      <xdr:rowOff>43392</xdr:rowOff>
    </xdr:from>
    <xdr:to>
      <xdr:col>9</xdr:col>
      <xdr:colOff>519730</xdr:colOff>
      <xdr:row>5</xdr:row>
      <xdr:rowOff>159380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2159B2E-F062-47D2-90DB-DE8B536177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0432"/>
        <a:stretch/>
      </xdr:blipFill>
      <xdr:spPr>
        <a:xfrm>
          <a:off x="10177288" y="219781"/>
          <a:ext cx="1476109" cy="83565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02C00-A64D-4F39-8B24-B7E45EB0E56E}">
  <sheetPr>
    <pageSetUpPr fitToPage="1"/>
  </sheetPr>
  <dimension ref="A1:L53"/>
  <sheetViews>
    <sheetView tabSelected="1" showOutlineSymbols="0" showWhiteSpace="0" zoomScale="90" zoomScaleNormal="90" workbookViewId="0">
      <selection activeCell="B2" sqref="B2:K2"/>
    </sheetView>
  </sheetViews>
  <sheetFormatPr defaultRowHeight="14" x14ac:dyDescent="0.3"/>
  <cols>
    <col min="1" max="1" width="18.58203125" customWidth="1"/>
    <col min="2" max="2" width="40.83203125" customWidth="1"/>
    <col min="3" max="3" width="20" bestFit="1" customWidth="1"/>
    <col min="4" max="4" width="10.75" customWidth="1"/>
    <col min="5" max="8" width="11" bestFit="1" customWidth="1"/>
    <col min="9" max="9" width="11.83203125" bestFit="1" customWidth="1"/>
    <col min="10" max="14" width="12" bestFit="1" customWidth="1"/>
  </cols>
  <sheetData>
    <row r="1" spans="1:12" x14ac:dyDescent="0.3">
      <c r="A1" s="3" t="s">
        <v>16</v>
      </c>
      <c r="B1" s="33" t="s">
        <v>40</v>
      </c>
      <c r="C1" s="33"/>
      <c r="D1" s="33"/>
      <c r="E1" s="33"/>
      <c r="F1" s="33"/>
      <c r="G1" s="33"/>
      <c r="H1" s="33"/>
      <c r="I1" s="33"/>
      <c r="J1" s="33"/>
      <c r="K1" s="33"/>
    </row>
    <row r="2" spans="1:12" ht="14.25" customHeight="1" x14ac:dyDescent="0.3">
      <c r="A2" s="3" t="s">
        <v>17</v>
      </c>
      <c r="B2" s="33" t="s">
        <v>41</v>
      </c>
      <c r="C2" s="33"/>
      <c r="D2" s="33"/>
      <c r="E2" s="33"/>
      <c r="F2" s="33"/>
      <c r="G2" s="33"/>
      <c r="H2" s="33"/>
      <c r="I2" s="33"/>
      <c r="J2" s="33"/>
      <c r="K2" s="33"/>
    </row>
    <row r="3" spans="1:12" ht="15" customHeight="1" x14ac:dyDescent="0.3">
      <c r="A3" s="34" t="s">
        <v>46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2" x14ac:dyDescent="0.3">
      <c r="A4" s="33" t="s">
        <v>18</v>
      </c>
      <c r="B4" s="33"/>
      <c r="C4" s="35">
        <v>0.2288</v>
      </c>
      <c r="D4" s="35"/>
      <c r="E4" s="35"/>
      <c r="F4" s="35"/>
      <c r="G4" s="35"/>
      <c r="H4" s="35"/>
      <c r="I4" s="35"/>
      <c r="J4" s="35"/>
      <c r="K4" s="35"/>
    </row>
    <row r="5" spans="1:12" x14ac:dyDescent="0.3">
      <c r="A5" s="49" t="s">
        <v>19</v>
      </c>
      <c r="B5" s="49"/>
      <c r="C5" s="36"/>
      <c r="D5" s="36"/>
      <c r="E5" s="36"/>
      <c r="F5" s="36"/>
      <c r="G5" s="36"/>
      <c r="H5" s="36"/>
      <c r="I5" s="36"/>
      <c r="J5" s="36"/>
      <c r="K5" s="36"/>
    </row>
    <row r="6" spans="1:12" x14ac:dyDescent="0.3">
      <c r="A6" s="49" t="s">
        <v>20</v>
      </c>
      <c r="B6" s="49"/>
      <c r="C6" s="36"/>
      <c r="D6" s="36"/>
      <c r="E6" s="36"/>
      <c r="F6" s="36"/>
      <c r="G6" s="36"/>
      <c r="H6" s="36"/>
      <c r="I6" s="36"/>
      <c r="J6" s="36"/>
      <c r="K6" s="36"/>
    </row>
    <row r="7" spans="1:12" ht="14.25" customHeight="1" x14ac:dyDescent="0.3">
      <c r="A7" s="49" t="s">
        <v>21</v>
      </c>
      <c r="B7" s="49"/>
      <c r="C7" s="33" t="s">
        <v>42</v>
      </c>
      <c r="D7" s="33"/>
      <c r="E7" s="33"/>
      <c r="F7" s="33"/>
      <c r="G7" s="33"/>
      <c r="H7" s="33"/>
      <c r="I7" s="33"/>
      <c r="J7" s="33"/>
      <c r="K7" s="33"/>
    </row>
    <row r="8" spans="1:12" ht="14.25" customHeight="1" x14ac:dyDescent="0.3">
      <c r="A8" s="33" t="s">
        <v>22</v>
      </c>
      <c r="B8" s="33"/>
      <c r="C8" s="33" t="s">
        <v>23</v>
      </c>
      <c r="D8" s="33"/>
      <c r="E8" s="33"/>
      <c r="F8" s="33"/>
      <c r="G8" s="33"/>
      <c r="H8" s="33"/>
      <c r="I8" s="33"/>
      <c r="J8" s="33"/>
      <c r="K8" s="33"/>
    </row>
    <row r="9" spans="1:12" x14ac:dyDescent="0.3">
      <c r="A9" s="33" t="s">
        <v>56</v>
      </c>
      <c r="B9" s="33"/>
      <c r="C9" s="37" t="s">
        <v>29</v>
      </c>
      <c r="D9" s="37"/>
      <c r="E9" s="37"/>
      <c r="F9" s="37"/>
      <c r="G9" s="37"/>
      <c r="H9" s="37"/>
      <c r="I9" s="37"/>
      <c r="J9" s="37"/>
      <c r="K9" s="37"/>
    </row>
    <row r="10" spans="1:12" x14ac:dyDescent="0.3">
      <c r="A10" s="1" t="s">
        <v>0</v>
      </c>
      <c r="B10" s="1" t="s">
        <v>1</v>
      </c>
      <c r="C10" s="2" t="s">
        <v>2</v>
      </c>
      <c r="D10" s="5" t="s">
        <v>3</v>
      </c>
      <c r="E10" s="5" t="s">
        <v>4</v>
      </c>
      <c r="F10" s="5" t="s">
        <v>5</v>
      </c>
      <c r="G10" s="5" t="s">
        <v>6</v>
      </c>
      <c r="H10" s="5" t="s">
        <v>25</v>
      </c>
      <c r="I10" s="5" t="s">
        <v>26</v>
      </c>
      <c r="J10" s="5" t="s">
        <v>37</v>
      </c>
      <c r="K10" s="5" t="s">
        <v>38</v>
      </c>
    </row>
    <row r="11" spans="1:12" ht="17.25" customHeight="1" x14ac:dyDescent="0.3">
      <c r="A11" s="39" t="s">
        <v>7</v>
      </c>
      <c r="B11" s="39" t="s">
        <v>8</v>
      </c>
      <c r="C11" s="10" t="s">
        <v>30</v>
      </c>
      <c r="D11" s="11">
        <v>1</v>
      </c>
      <c r="E11" s="38" t="s">
        <v>9</v>
      </c>
      <c r="F11" s="38" t="s">
        <v>9</v>
      </c>
      <c r="G11" s="38" t="s">
        <v>9</v>
      </c>
      <c r="H11" s="38" t="s">
        <v>9</v>
      </c>
      <c r="I11" s="38" t="s">
        <v>9</v>
      </c>
      <c r="J11" s="38" t="s">
        <v>9</v>
      </c>
      <c r="K11" s="38" t="s">
        <v>9</v>
      </c>
    </row>
    <row r="12" spans="1:12" ht="14.5" thickBot="1" x14ac:dyDescent="0.35">
      <c r="A12" s="40"/>
      <c r="B12" s="40"/>
      <c r="C12" s="14">
        <v>88424.42</v>
      </c>
      <c r="D12" s="15">
        <f>C12</f>
        <v>88424.42</v>
      </c>
      <c r="E12" s="38"/>
      <c r="F12" s="38"/>
      <c r="G12" s="38"/>
      <c r="H12" s="38"/>
      <c r="I12" s="38"/>
      <c r="J12" s="38"/>
      <c r="K12" s="38"/>
    </row>
    <row r="13" spans="1:12" ht="17.25" customHeight="1" x14ac:dyDescent="0.3">
      <c r="A13" s="39">
        <v>2</v>
      </c>
      <c r="B13" s="39" t="s">
        <v>31</v>
      </c>
      <c r="C13" s="10" t="s">
        <v>30</v>
      </c>
      <c r="D13" s="11">
        <v>0.125</v>
      </c>
      <c r="E13" s="11">
        <v>0.125</v>
      </c>
      <c r="F13" s="11">
        <v>0.125</v>
      </c>
      <c r="G13" s="11">
        <v>0.125</v>
      </c>
      <c r="H13" s="11">
        <v>0.125</v>
      </c>
      <c r="I13" s="11">
        <v>0.125</v>
      </c>
      <c r="J13" s="11">
        <v>0.125</v>
      </c>
      <c r="K13" s="11">
        <v>0.125</v>
      </c>
      <c r="L13" s="31"/>
    </row>
    <row r="14" spans="1:12" ht="17.25" customHeight="1" thickBot="1" x14ac:dyDescent="0.35">
      <c r="A14" s="40"/>
      <c r="B14" s="40"/>
      <c r="C14" s="14">
        <v>85215.2</v>
      </c>
      <c r="D14" s="15">
        <f>C14*0.125</f>
        <v>10651.9</v>
      </c>
      <c r="E14" s="15">
        <f>C14*0.125</f>
        <v>10651.9</v>
      </c>
      <c r="F14" s="15">
        <f>C14*0.125</f>
        <v>10651.9</v>
      </c>
      <c r="G14" s="15">
        <f>C14*0.125</f>
        <v>10651.9</v>
      </c>
      <c r="H14" s="15">
        <f>C14*0.125</f>
        <v>10651.9</v>
      </c>
      <c r="I14" s="15">
        <f>C14*0.125</f>
        <v>10651.9</v>
      </c>
      <c r="J14" s="15">
        <f>C14*0.125</f>
        <v>10651.9</v>
      </c>
      <c r="K14" s="15">
        <f>C14*0.125</f>
        <v>10651.9</v>
      </c>
      <c r="L14" s="30"/>
    </row>
    <row r="15" spans="1:12" x14ac:dyDescent="0.3">
      <c r="A15" s="39">
        <v>3</v>
      </c>
      <c r="B15" s="39" t="s">
        <v>55</v>
      </c>
      <c r="C15" s="16">
        <v>1</v>
      </c>
      <c r="D15" s="11">
        <v>0.5</v>
      </c>
      <c r="E15" s="11">
        <v>0.5</v>
      </c>
      <c r="F15" s="11"/>
      <c r="G15" s="11"/>
      <c r="H15" s="12" t="s">
        <v>9</v>
      </c>
      <c r="I15" s="38" t="s">
        <v>9</v>
      </c>
      <c r="J15" s="38" t="s">
        <v>9</v>
      </c>
      <c r="K15" s="38" t="s">
        <v>9</v>
      </c>
    </row>
    <row r="16" spans="1:12" ht="14.5" thickBot="1" x14ac:dyDescent="0.35">
      <c r="A16" s="40"/>
      <c r="B16" s="40"/>
      <c r="C16" s="14">
        <v>92122.66</v>
      </c>
      <c r="D16" s="15">
        <f>C16*0.5</f>
        <v>46061.33</v>
      </c>
      <c r="E16" s="15">
        <f>C16*0.5</f>
        <v>46061.33</v>
      </c>
      <c r="F16" s="17"/>
      <c r="G16" s="17"/>
      <c r="H16" s="12"/>
      <c r="I16" s="38"/>
      <c r="J16" s="38"/>
      <c r="K16" s="38"/>
    </row>
    <row r="17" spans="1:11" x14ac:dyDescent="0.3">
      <c r="A17" s="39">
        <v>3</v>
      </c>
      <c r="B17" s="39" t="s">
        <v>47</v>
      </c>
      <c r="C17" s="16">
        <v>1</v>
      </c>
      <c r="D17" s="11">
        <v>0.5</v>
      </c>
      <c r="E17" s="11">
        <v>0.5</v>
      </c>
      <c r="F17" s="11"/>
      <c r="G17" s="11"/>
      <c r="H17" s="12" t="s">
        <v>9</v>
      </c>
      <c r="I17" s="38" t="s">
        <v>9</v>
      </c>
      <c r="J17" s="38" t="s">
        <v>9</v>
      </c>
      <c r="K17" s="38" t="s">
        <v>9</v>
      </c>
    </row>
    <row r="18" spans="1:11" ht="14.5" thickBot="1" x14ac:dyDescent="0.35">
      <c r="A18" s="40"/>
      <c r="B18" s="40"/>
      <c r="C18" s="14">
        <v>257314.97</v>
      </c>
      <c r="D18" s="15">
        <f>C18*0.5</f>
        <v>128657.485</v>
      </c>
      <c r="E18" s="15">
        <f>C18*0.5</f>
        <v>128657.485</v>
      </c>
      <c r="F18" s="17"/>
      <c r="G18" s="17"/>
      <c r="H18" s="12"/>
      <c r="I18" s="38"/>
      <c r="J18" s="38"/>
      <c r="K18" s="38"/>
    </row>
    <row r="19" spans="1:11" x14ac:dyDescent="0.3">
      <c r="A19" s="39">
        <v>4</v>
      </c>
      <c r="B19" s="39" t="s">
        <v>43</v>
      </c>
      <c r="C19" s="16">
        <v>1</v>
      </c>
      <c r="D19" s="17"/>
      <c r="E19" s="11"/>
      <c r="F19" s="11">
        <v>0.25</v>
      </c>
      <c r="G19" s="11">
        <v>0.25</v>
      </c>
      <c r="H19" s="11">
        <v>0.25</v>
      </c>
      <c r="I19" s="11">
        <v>0.25</v>
      </c>
      <c r="J19" s="11"/>
      <c r="K19" s="38" t="s">
        <v>9</v>
      </c>
    </row>
    <row r="20" spans="1:11" ht="14.5" thickBot="1" x14ac:dyDescent="0.35">
      <c r="A20" s="40"/>
      <c r="B20" s="40"/>
      <c r="C20" s="14">
        <v>1636349.42</v>
      </c>
      <c r="D20" s="17"/>
      <c r="E20" s="17"/>
      <c r="F20" s="15">
        <f>C20*0.25</f>
        <v>409087.35499999998</v>
      </c>
      <c r="G20" s="15">
        <f>C20*0.25</f>
        <v>409087.35499999998</v>
      </c>
      <c r="H20" s="15">
        <f>C20*0.25</f>
        <v>409087.35499999998</v>
      </c>
      <c r="I20" s="15">
        <f>C20*0.25</f>
        <v>409087.35499999998</v>
      </c>
      <c r="J20" s="17"/>
      <c r="K20" s="38"/>
    </row>
    <row r="21" spans="1:11" ht="15" customHeight="1" x14ac:dyDescent="0.3">
      <c r="A21" s="39">
        <v>5</v>
      </c>
      <c r="B21" s="39" t="s">
        <v>48</v>
      </c>
      <c r="C21" s="16">
        <v>1</v>
      </c>
      <c r="D21" s="12"/>
      <c r="E21" s="12"/>
      <c r="F21" s="12"/>
      <c r="G21" s="11"/>
      <c r="H21" s="11">
        <v>0.3</v>
      </c>
      <c r="I21" s="11">
        <v>0.3</v>
      </c>
      <c r="J21" s="11">
        <v>0.4</v>
      </c>
      <c r="K21" s="38" t="s">
        <v>9</v>
      </c>
    </row>
    <row r="22" spans="1:11" ht="14.5" thickBot="1" x14ac:dyDescent="0.35">
      <c r="A22" s="40"/>
      <c r="B22" s="40"/>
      <c r="C22" s="14">
        <v>425260.36</v>
      </c>
      <c r="D22" s="12"/>
      <c r="E22" s="12"/>
      <c r="F22" s="12"/>
      <c r="G22" s="17"/>
      <c r="H22" s="15">
        <f>C22*0.3</f>
        <v>127578.10799999999</v>
      </c>
      <c r="I22" s="15">
        <f>C22*0.3</f>
        <v>127578.10799999999</v>
      </c>
      <c r="J22" s="15">
        <f>C22*0.4</f>
        <v>170104.144</v>
      </c>
      <c r="K22" s="38"/>
    </row>
    <row r="23" spans="1:11" ht="15.75" customHeight="1" x14ac:dyDescent="0.3">
      <c r="A23" s="39">
        <v>6</v>
      </c>
      <c r="B23" s="39" t="s">
        <v>32</v>
      </c>
      <c r="C23" s="18" t="s">
        <v>30</v>
      </c>
      <c r="D23" s="12"/>
      <c r="E23" s="12"/>
      <c r="F23" s="11"/>
      <c r="G23" s="12"/>
      <c r="H23" s="11"/>
      <c r="I23" s="11"/>
      <c r="J23" s="11">
        <v>1</v>
      </c>
      <c r="K23" s="38" t="s">
        <v>9</v>
      </c>
    </row>
    <row r="24" spans="1:11" ht="15" customHeight="1" thickBot="1" x14ac:dyDescent="0.35">
      <c r="A24" s="40"/>
      <c r="B24" s="40"/>
      <c r="C24" s="14">
        <v>83182.5</v>
      </c>
      <c r="D24" s="12"/>
      <c r="E24" s="12"/>
      <c r="F24" s="17"/>
      <c r="G24" s="12"/>
      <c r="H24" s="17"/>
      <c r="I24" s="17"/>
      <c r="J24" s="15">
        <f>C24</f>
        <v>83182.5</v>
      </c>
      <c r="K24" s="38"/>
    </row>
    <row r="25" spans="1:11" ht="15" customHeight="1" x14ac:dyDescent="0.3">
      <c r="A25" s="39">
        <v>7</v>
      </c>
      <c r="B25" s="39" t="s">
        <v>39</v>
      </c>
      <c r="C25" s="18" t="s">
        <v>30</v>
      </c>
      <c r="D25" s="38"/>
      <c r="E25" s="11"/>
      <c r="F25" s="11"/>
      <c r="G25" s="11"/>
      <c r="H25" s="23"/>
      <c r="I25" s="11">
        <v>0.3</v>
      </c>
      <c r="J25" s="11">
        <v>0.3</v>
      </c>
      <c r="K25" s="11">
        <v>0.4</v>
      </c>
    </row>
    <row r="26" spans="1:11" ht="14.5" thickBot="1" x14ac:dyDescent="0.35">
      <c r="A26" s="40"/>
      <c r="B26" s="40"/>
      <c r="C26" s="14">
        <v>187417.96</v>
      </c>
      <c r="D26" s="38"/>
      <c r="E26" s="17"/>
      <c r="F26" s="17"/>
      <c r="G26" s="17"/>
      <c r="H26" s="23"/>
      <c r="I26" s="15">
        <f>C26*0.3</f>
        <v>56225.387999999999</v>
      </c>
      <c r="J26" s="15">
        <f>C26*0.3</f>
        <v>56225.387999999999</v>
      </c>
      <c r="K26" s="15">
        <f>C26*0.4</f>
        <v>74967.183999999994</v>
      </c>
    </row>
    <row r="27" spans="1:11" x14ac:dyDescent="0.3">
      <c r="A27" s="19" t="s">
        <v>49</v>
      </c>
      <c r="B27" s="39" t="s">
        <v>24</v>
      </c>
      <c r="C27" s="29">
        <v>1</v>
      </c>
      <c r="D27" s="12"/>
      <c r="E27" s="17"/>
      <c r="F27" s="17"/>
      <c r="G27" s="17"/>
      <c r="H27" s="12"/>
      <c r="I27" s="28">
        <v>0.5</v>
      </c>
      <c r="J27" s="11">
        <v>0.5</v>
      </c>
      <c r="K27" s="13"/>
    </row>
    <row r="28" spans="1:11" ht="14.5" thickBot="1" x14ac:dyDescent="0.35">
      <c r="A28" s="19"/>
      <c r="B28" s="46"/>
      <c r="C28" s="14">
        <v>72540.56</v>
      </c>
      <c r="D28" s="12"/>
      <c r="E28" s="17"/>
      <c r="F28" s="17"/>
      <c r="G28" s="17"/>
      <c r="H28" s="12"/>
      <c r="I28" s="15">
        <f>C28*0.5</f>
        <v>36270.28</v>
      </c>
      <c r="J28" s="15">
        <f>C28*0.5</f>
        <v>36270.28</v>
      </c>
      <c r="K28" s="13"/>
    </row>
    <row r="29" spans="1:11" x14ac:dyDescent="0.3">
      <c r="A29" s="20" t="s">
        <v>50</v>
      </c>
      <c r="B29" s="47" t="s">
        <v>10</v>
      </c>
      <c r="C29" s="29">
        <v>1</v>
      </c>
      <c r="D29" s="12"/>
      <c r="E29" s="17"/>
      <c r="F29" s="17"/>
      <c r="G29" s="17"/>
      <c r="H29" s="12"/>
      <c r="I29" s="28">
        <v>0.5</v>
      </c>
      <c r="J29" s="28">
        <v>0.5</v>
      </c>
      <c r="K29" s="13"/>
    </row>
    <row r="30" spans="1:11" ht="14.5" thickBot="1" x14ac:dyDescent="0.35">
      <c r="A30" s="19"/>
      <c r="B30" s="48"/>
      <c r="C30" s="14">
        <v>76448.22</v>
      </c>
      <c r="D30" s="12"/>
      <c r="E30" s="17"/>
      <c r="F30" s="17"/>
      <c r="G30" s="17"/>
      <c r="H30" s="12"/>
      <c r="I30" s="15">
        <f>C30*0.5</f>
        <v>38224.11</v>
      </c>
      <c r="J30" s="15">
        <f>C30*0.5</f>
        <v>38224.11</v>
      </c>
      <c r="K30" s="13"/>
    </row>
    <row r="31" spans="1:11" ht="16.5" customHeight="1" x14ac:dyDescent="0.3">
      <c r="A31" s="39" t="s">
        <v>51</v>
      </c>
      <c r="B31" s="39" t="s">
        <v>34</v>
      </c>
      <c r="C31" s="18" t="s">
        <v>30</v>
      </c>
      <c r="D31" s="12"/>
      <c r="E31" s="12"/>
      <c r="F31" s="12"/>
      <c r="G31" s="11"/>
      <c r="H31" s="12"/>
      <c r="I31" s="28">
        <v>1</v>
      </c>
      <c r="J31" s="21"/>
      <c r="K31" s="28"/>
    </row>
    <row r="32" spans="1:11" ht="14.5" thickBot="1" x14ac:dyDescent="0.35">
      <c r="A32" s="40"/>
      <c r="B32" s="40"/>
      <c r="C32" s="14">
        <v>50504.84</v>
      </c>
      <c r="D32" s="12"/>
      <c r="E32" s="12"/>
      <c r="F32" s="12"/>
      <c r="G32" s="17"/>
      <c r="H32" s="12"/>
      <c r="I32" s="15">
        <f>C32</f>
        <v>50504.84</v>
      </c>
      <c r="J32" s="22"/>
      <c r="K32" s="17"/>
    </row>
    <row r="33" spans="1:11" ht="16.5" customHeight="1" x14ac:dyDescent="0.3">
      <c r="A33" s="39" t="s">
        <v>52</v>
      </c>
      <c r="B33" s="39" t="s">
        <v>33</v>
      </c>
      <c r="C33" s="18" t="s">
        <v>30</v>
      </c>
      <c r="D33" s="32"/>
      <c r="E33" s="32"/>
      <c r="F33" s="11">
        <v>0.25</v>
      </c>
      <c r="G33" s="11">
        <v>0.25</v>
      </c>
      <c r="H33" s="11">
        <v>0.25</v>
      </c>
      <c r="I33" s="11">
        <v>0.25</v>
      </c>
      <c r="J33" s="11"/>
      <c r="K33" s="13"/>
    </row>
    <row r="34" spans="1:11" ht="14.5" thickBot="1" x14ac:dyDescent="0.35">
      <c r="A34" s="40"/>
      <c r="B34" s="40"/>
      <c r="C34" s="14">
        <v>46190.720000000001</v>
      </c>
      <c r="D34" s="32"/>
      <c r="E34" s="32"/>
      <c r="F34" s="15">
        <f>C34*0.25</f>
        <v>11547.68</v>
      </c>
      <c r="G34" s="15">
        <f>C34*0.25</f>
        <v>11547.68</v>
      </c>
      <c r="H34" s="15">
        <f>C34*0.25</f>
        <v>11547.68</v>
      </c>
      <c r="I34" s="15">
        <f>C34*0.25</f>
        <v>11547.68</v>
      </c>
      <c r="J34" s="17"/>
      <c r="K34" s="13"/>
    </row>
    <row r="35" spans="1:11" ht="14.25" customHeight="1" x14ac:dyDescent="0.3">
      <c r="A35" s="39" t="s">
        <v>53</v>
      </c>
      <c r="B35" s="39" t="s">
        <v>28</v>
      </c>
      <c r="C35" s="18" t="s">
        <v>30</v>
      </c>
      <c r="D35" s="12"/>
      <c r="E35" s="12"/>
      <c r="F35" s="13"/>
      <c r="G35" s="13"/>
      <c r="H35" s="13"/>
      <c r="I35" s="11">
        <v>1</v>
      </c>
      <c r="J35" s="38" t="s">
        <v>9</v>
      </c>
      <c r="K35" s="38" t="s">
        <v>9</v>
      </c>
    </row>
    <row r="36" spans="1:11" ht="14.5" thickBot="1" x14ac:dyDescent="0.35">
      <c r="A36" s="40"/>
      <c r="B36" s="40"/>
      <c r="C36" s="14">
        <v>36713.33</v>
      </c>
      <c r="D36" s="12"/>
      <c r="E36" s="12"/>
      <c r="F36" s="13"/>
      <c r="G36" s="13"/>
      <c r="H36" s="13"/>
      <c r="I36" s="15">
        <f>C36</f>
        <v>36713.33</v>
      </c>
      <c r="J36" s="38"/>
      <c r="K36" s="38"/>
    </row>
    <row r="37" spans="1:11" ht="15.75" customHeight="1" x14ac:dyDescent="0.3">
      <c r="A37" s="39" t="s">
        <v>54</v>
      </c>
      <c r="B37" s="39" t="s">
        <v>45</v>
      </c>
      <c r="C37" s="18" t="s">
        <v>30</v>
      </c>
      <c r="D37" s="12"/>
      <c r="E37" s="12"/>
      <c r="F37" s="12"/>
      <c r="G37" s="12"/>
      <c r="H37" s="11"/>
      <c r="I37" s="28">
        <v>0.5</v>
      </c>
      <c r="J37" s="28">
        <v>0.5</v>
      </c>
      <c r="K37" s="38" t="s">
        <v>9</v>
      </c>
    </row>
    <row r="38" spans="1:11" ht="14.5" thickBot="1" x14ac:dyDescent="0.35">
      <c r="A38" s="40"/>
      <c r="B38" s="40"/>
      <c r="C38" s="14">
        <v>25097.279999999999</v>
      </c>
      <c r="D38" s="12"/>
      <c r="E38" s="12"/>
      <c r="F38" s="12"/>
      <c r="G38" s="12"/>
      <c r="H38" s="17"/>
      <c r="I38" s="15">
        <f>C38*0.5</f>
        <v>12548.64</v>
      </c>
      <c r="J38" s="15">
        <f>C38*0.5</f>
        <v>12548.64</v>
      </c>
      <c r="K38" s="38"/>
    </row>
    <row r="39" spans="1:11" ht="16.5" customHeight="1" x14ac:dyDescent="0.3">
      <c r="A39" s="39">
        <v>9</v>
      </c>
      <c r="B39" s="39" t="s">
        <v>35</v>
      </c>
      <c r="C39" s="18" t="s">
        <v>30</v>
      </c>
      <c r="D39" s="23"/>
      <c r="E39" s="23"/>
      <c r="F39" s="13"/>
      <c r="G39" s="23"/>
      <c r="H39" s="11">
        <v>0.5</v>
      </c>
      <c r="I39" s="11"/>
      <c r="J39" s="11">
        <v>0.5</v>
      </c>
      <c r="K39" s="13"/>
    </row>
    <row r="40" spans="1:11" ht="14.5" thickBot="1" x14ac:dyDescent="0.35">
      <c r="A40" s="40"/>
      <c r="B40" s="40"/>
      <c r="C40" s="14">
        <v>18895.3</v>
      </c>
      <c r="D40" s="23"/>
      <c r="E40" s="23"/>
      <c r="F40" s="13"/>
      <c r="G40" s="23"/>
      <c r="H40" s="15">
        <f>C40*0.5</f>
        <v>9447.65</v>
      </c>
      <c r="I40" s="17"/>
      <c r="J40" s="15">
        <f>C40*0.5</f>
        <v>9447.65</v>
      </c>
      <c r="K40" s="13"/>
    </row>
    <row r="41" spans="1:11" ht="15.75" customHeight="1" x14ac:dyDescent="0.3">
      <c r="A41" s="39">
        <v>10</v>
      </c>
      <c r="B41" s="39" t="s">
        <v>36</v>
      </c>
      <c r="C41" s="18" t="s">
        <v>30</v>
      </c>
      <c r="D41" s="38"/>
      <c r="E41" s="38"/>
      <c r="F41" s="38"/>
      <c r="G41" s="38"/>
      <c r="H41" s="38"/>
      <c r="I41" s="11"/>
      <c r="J41" s="38" t="s">
        <v>9</v>
      </c>
      <c r="K41" s="11">
        <v>1</v>
      </c>
    </row>
    <row r="42" spans="1:11" ht="14.5" thickBot="1" x14ac:dyDescent="0.35">
      <c r="A42" s="40"/>
      <c r="B42" s="40"/>
      <c r="C42" s="14">
        <v>182562.4</v>
      </c>
      <c r="D42" s="38"/>
      <c r="E42" s="38"/>
      <c r="F42" s="38"/>
      <c r="G42" s="38"/>
      <c r="H42" s="38"/>
      <c r="I42" s="17"/>
      <c r="J42" s="38"/>
      <c r="K42" s="15">
        <f>C42</f>
        <v>182562.4</v>
      </c>
    </row>
    <row r="43" spans="1:11" ht="17.25" customHeight="1" x14ac:dyDescent="0.3">
      <c r="A43" s="44">
        <v>11</v>
      </c>
      <c r="B43" s="44" t="s">
        <v>44</v>
      </c>
      <c r="C43" s="18" t="s">
        <v>30</v>
      </c>
      <c r="D43" s="38" t="s">
        <v>9</v>
      </c>
      <c r="E43" s="38"/>
      <c r="F43" s="38"/>
      <c r="G43" s="38"/>
      <c r="H43" s="38"/>
      <c r="I43" s="11"/>
      <c r="J43" s="38" t="s">
        <v>9</v>
      </c>
      <c r="K43" s="11">
        <v>1</v>
      </c>
    </row>
    <row r="44" spans="1:11" ht="14.5" thickBot="1" x14ac:dyDescent="0.35">
      <c r="A44" s="45"/>
      <c r="B44" s="45"/>
      <c r="C44" s="25">
        <v>20410.18</v>
      </c>
      <c r="D44" s="38"/>
      <c r="E44" s="38"/>
      <c r="F44" s="38"/>
      <c r="G44" s="38"/>
      <c r="H44" s="38"/>
      <c r="I44" s="17"/>
      <c r="J44" s="38"/>
      <c r="K44" s="15">
        <f>C44</f>
        <v>20410.18</v>
      </c>
    </row>
    <row r="45" spans="1:11" x14ac:dyDescent="0.3">
      <c r="A45" s="24">
        <v>20</v>
      </c>
      <c r="B45" s="43" t="s">
        <v>11</v>
      </c>
      <c r="C45" s="29">
        <v>1</v>
      </c>
      <c r="D45" s="12"/>
      <c r="E45" s="12"/>
      <c r="F45" s="12"/>
      <c r="G45" s="12"/>
      <c r="H45" s="12"/>
      <c r="I45" s="17"/>
      <c r="J45" s="12"/>
      <c r="K45" s="11">
        <v>1</v>
      </c>
    </row>
    <row r="46" spans="1:11" ht="14.5" thickBot="1" x14ac:dyDescent="0.35">
      <c r="A46" s="26"/>
      <c r="B46" s="43"/>
      <c r="C46" s="27">
        <v>6214.42</v>
      </c>
      <c r="D46" s="12"/>
      <c r="E46" s="12"/>
      <c r="F46" s="12"/>
      <c r="G46" s="12"/>
      <c r="H46" s="12"/>
      <c r="I46" s="17"/>
      <c r="J46" s="12"/>
      <c r="K46" s="15">
        <f>C46</f>
        <v>6214.42</v>
      </c>
    </row>
    <row r="47" spans="1:11" ht="14.25" customHeight="1" x14ac:dyDescent="0.3">
      <c r="A47" s="42" t="s">
        <v>12</v>
      </c>
      <c r="B47" s="42"/>
      <c r="C47" s="4"/>
      <c r="D47" s="6">
        <f>D48/K50</f>
        <v>8.0744929684219716E-2</v>
      </c>
      <c r="E47" s="6">
        <f>E48/K50</f>
        <v>5.4667681908184877E-2</v>
      </c>
      <c r="F47" s="6">
        <f>F48/K50</f>
        <v>0.12719084011590506</v>
      </c>
      <c r="G47" s="6">
        <f>G48/K50</f>
        <v>0.12719084011590506</v>
      </c>
      <c r="H47" s="6">
        <f>H48/K50</f>
        <v>0.16760110962137642</v>
      </c>
      <c r="I47" s="6">
        <f>I48/K50</f>
        <v>0.23278770801102494</v>
      </c>
      <c r="J47" s="9">
        <f>J48/K50</f>
        <v>0.12287562139680037</v>
      </c>
      <c r="K47" s="9">
        <f>K48/K50</f>
        <v>8.6941269146583525E-2</v>
      </c>
    </row>
    <row r="48" spans="1:11" x14ac:dyDescent="0.3">
      <c r="A48" s="42" t="s">
        <v>13</v>
      </c>
      <c r="B48" s="42"/>
      <c r="C48" s="4"/>
      <c r="D48" s="7">
        <f>D12+D14+D18+D16</f>
        <v>273795.13500000001</v>
      </c>
      <c r="E48" s="7">
        <f>E14+E18+E16</f>
        <v>185370.71500000003</v>
      </c>
      <c r="F48" s="7">
        <f>F14+F20+F34</f>
        <v>431286.935</v>
      </c>
      <c r="G48" s="7">
        <f>G14+G20+G34</f>
        <v>431286.935</v>
      </c>
      <c r="H48" s="7">
        <f>H14+H20+H22+H34+H40</f>
        <v>568312.69300000009</v>
      </c>
      <c r="I48" s="7">
        <f>I14+I20+I22+I26+I28+I30+I32+I34+I36+I38</f>
        <v>789351.63100000005</v>
      </c>
      <c r="J48" s="8">
        <f>J14+J22+J24+J26+J28+J30+J38+J40</f>
        <v>416654.61199999996</v>
      </c>
      <c r="K48" s="8">
        <f>K14+K26+K42+K44+K46</f>
        <v>294806.08399999997</v>
      </c>
    </row>
    <row r="49" spans="1:11" x14ac:dyDescent="0.3">
      <c r="A49" s="42" t="s">
        <v>14</v>
      </c>
      <c r="B49" s="42"/>
      <c r="C49" s="4"/>
      <c r="D49" s="6">
        <f>D50/K50</f>
        <v>8.0744929684219716E-2</v>
      </c>
      <c r="E49" s="6">
        <f>E50/K50</f>
        <v>0.13541261159240459</v>
      </c>
      <c r="F49" s="6">
        <f>F50/K50</f>
        <v>0.26260345170830968</v>
      </c>
      <c r="G49" s="6">
        <f>G50/K50</f>
        <v>0.38979429182421471</v>
      </c>
      <c r="H49" s="6">
        <f>H50/K50</f>
        <v>0.55739540144559119</v>
      </c>
      <c r="I49" s="6">
        <f>I50/K50</f>
        <v>0.79018310945661607</v>
      </c>
      <c r="J49" s="9">
        <f>J50/K50</f>
        <v>0.91305873085341649</v>
      </c>
      <c r="K49" s="9">
        <f>K50/K50</f>
        <v>1</v>
      </c>
    </row>
    <row r="50" spans="1:11" ht="17.25" customHeight="1" x14ac:dyDescent="0.3">
      <c r="A50" s="42" t="s">
        <v>15</v>
      </c>
      <c r="B50" s="42"/>
      <c r="C50" s="4"/>
      <c r="D50" s="7">
        <f>D48</f>
        <v>273795.13500000001</v>
      </c>
      <c r="E50" s="7">
        <f>E48+D50</f>
        <v>459165.85000000003</v>
      </c>
      <c r="F50" s="7">
        <f>E50+F48</f>
        <v>890452.78500000003</v>
      </c>
      <c r="G50" s="7">
        <f>F50+G48</f>
        <v>1321739.72</v>
      </c>
      <c r="H50" s="7">
        <f>G50+H48</f>
        <v>1890052.4130000002</v>
      </c>
      <c r="I50" s="7">
        <f>H50+I48</f>
        <v>2679404.0440000002</v>
      </c>
      <c r="J50" s="8">
        <f>J48+I50</f>
        <v>3096058.6560000004</v>
      </c>
      <c r="K50" s="8">
        <f>K48+J50</f>
        <v>3390864.74</v>
      </c>
    </row>
    <row r="51" spans="1:11" ht="14.25" customHeight="1" x14ac:dyDescent="0.3">
      <c r="A51" s="41" t="s">
        <v>27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</row>
    <row r="52" spans="1:11" ht="70" customHeight="1" x14ac:dyDescent="0.3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1:11" ht="60" customHeight="1" x14ac:dyDescent="0.3"/>
  </sheetData>
  <mergeCells count="76">
    <mergeCell ref="A9:B9"/>
    <mergeCell ref="A6:B6"/>
    <mergeCell ref="A7:B7"/>
    <mergeCell ref="A8:B8"/>
    <mergeCell ref="A15:A16"/>
    <mergeCell ref="B15:B16"/>
    <mergeCell ref="A11:A12"/>
    <mergeCell ref="B11:B12"/>
    <mergeCell ref="J11:J12"/>
    <mergeCell ref="K11:K12"/>
    <mergeCell ref="A41:A42"/>
    <mergeCell ref="B41:B42"/>
    <mergeCell ref="A25:A26"/>
    <mergeCell ref="B25:B26"/>
    <mergeCell ref="A35:A36"/>
    <mergeCell ref="A13:A14"/>
    <mergeCell ref="B13:B14"/>
    <mergeCell ref="B27:B28"/>
    <mergeCell ref="A21:A22"/>
    <mergeCell ref="B21:B22"/>
    <mergeCell ref="B29:B30"/>
    <mergeCell ref="A23:A24"/>
    <mergeCell ref="A17:A18"/>
    <mergeCell ref="B17:B18"/>
    <mergeCell ref="I17:I18"/>
    <mergeCell ref="J17:J18"/>
    <mergeCell ref="K17:K18"/>
    <mergeCell ref="B45:B46"/>
    <mergeCell ref="A43:A44"/>
    <mergeCell ref="B43:B44"/>
    <mergeCell ref="D43:H44"/>
    <mergeCell ref="K19:K20"/>
    <mergeCell ref="J35:J36"/>
    <mergeCell ref="K35:K36"/>
    <mergeCell ref="K37:K38"/>
    <mergeCell ref="A19:A20"/>
    <mergeCell ref="B19:B20"/>
    <mergeCell ref="A33:A34"/>
    <mergeCell ref="B33:B34"/>
    <mergeCell ref="B31:B32"/>
    <mergeCell ref="D25:D26"/>
    <mergeCell ref="B23:B24"/>
    <mergeCell ref="A31:A32"/>
    <mergeCell ref="A51:K52"/>
    <mergeCell ref="A47:B47"/>
    <mergeCell ref="A48:B48"/>
    <mergeCell ref="A49:B49"/>
    <mergeCell ref="A50:B50"/>
    <mergeCell ref="B35:B36"/>
    <mergeCell ref="A37:A38"/>
    <mergeCell ref="B37:B38"/>
    <mergeCell ref="A39:A40"/>
    <mergeCell ref="B39:B40"/>
    <mergeCell ref="C7:K7"/>
    <mergeCell ref="C8:K8"/>
    <mergeCell ref="C9:K9"/>
    <mergeCell ref="J43:J44"/>
    <mergeCell ref="D41:H42"/>
    <mergeCell ref="J41:J42"/>
    <mergeCell ref="K21:K22"/>
    <mergeCell ref="K23:K24"/>
    <mergeCell ref="H11:H12"/>
    <mergeCell ref="I11:I12"/>
    <mergeCell ref="E11:E12"/>
    <mergeCell ref="F11:F12"/>
    <mergeCell ref="G11:G12"/>
    <mergeCell ref="I15:I16"/>
    <mergeCell ref="J15:J16"/>
    <mergeCell ref="K15:K16"/>
    <mergeCell ref="B1:K1"/>
    <mergeCell ref="B2:K2"/>
    <mergeCell ref="A3:K3"/>
    <mergeCell ref="C4:K4"/>
    <mergeCell ref="C5:K6"/>
    <mergeCell ref="A4:B4"/>
    <mergeCell ref="A5:B5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horizontalDpi="300" verticalDpi="300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Paola Romancini</cp:lastModifiedBy>
  <cp:revision>0</cp:revision>
  <cp:lastPrinted>2024-08-07T20:37:12Z</cp:lastPrinted>
  <dcterms:created xsi:type="dcterms:W3CDTF">2022-11-17T20:18:09Z</dcterms:created>
  <dcterms:modified xsi:type="dcterms:W3CDTF">2024-08-07T20:37:59Z</dcterms:modified>
</cp:coreProperties>
</file>